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Αυτό_το_βιβλίο_εργασίας" defaultThemeVersion="166925"/>
  <mc:AlternateContent xmlns:mc="http://schemas.openxmlformats.org/markup-compatibility/2006">
    <mc:Choice Requires="x15">
      <x15ac:absPath xmlns:x15ac="http://schemas.microsoft.com/office/spreadsheetml/2010/11/ac" url="O:\ΠΑΝΕΠΙΣΤΗΜΙΟ ΔΥΤΙΚΗΣ ΑΤΤΙΚΗΣ\ΔΙΑΓΩΝΙΣΜΟΙ\1) ΔΙΕΘΝΕΙΣ\0000-2024-ΕΠΙΠΛΑ\370975-2025-ΕΞΟΠΛΙΣΜΟΣ ΜΟΣΧΑΤΟ\"/>
    </mc:Choice>
  </mc:AlternateContent>
  <xr:revisionPtr revIDLastSave="0" documentId="13_ncr:1_{F52EAD99-4412-49C3-95DB-3EE5DCFFE3E0}" xr6:coauthVersionLast="36" xr6:coauthVersionMax="47" xr10:uidLastSave="{00000000-0000-0000-0000-000000000000}"/>
  <bookViews>
    <workbookView xWindow="0" yWindow="0" windowWidth="28800" windowHeight="10005" firstSheet="1" activeTab="8" xr2:uid="{60CFC9AF-8340-9246-A9EE-ABA6C278AEA1}"/>
  </bookViews>
  <sheets>
    <sheet name="ΣΥΓΚΕΝΤΡΩΤΙΚΟ ΟΛΑ ΤΑ ΕΙΔΗ" sheetId="9" r:id="rId1"/>
    <sheet name="ΤΜΗΜΑ 1" sheetId="10" r:id="rId2"/>
    <sheet name="ΤΜΗΜΑ 2" sheetId="11" r:id="rId3"/>
    <sheet name="ΤΜΗΜΑ 3" sheetId="12" r:id="rId4"/>
    <sheet name="ΤΜΗΜΑ 4" sheetId="13" r:id="rId5"/>
    <sheet name="ΤΜΗΜΑ 5" sheetId="14" r:id="rId6"/>
    <sheet name="ΤΜΗΜΑ 6" sheetId="15" r:id="rId7"/>
    <sheet name="ΤΜΗΜΑ 7" sheetId="16" r:id="rId8"/>
    <sheet name="ΤΜΗΜΑ 8" sheetId="17" r:id="rId9"/>
    <sheet name="ΠΟΣΑ" sheetId="27" r:id="rId10"/>
    <sheet name="Φύλλο1" sheetId="29" r:id="rId11"/>
    <sheet name="lines" sheetId="28" r:id="rId12"/>
    <sheet name="Φύλλο2" sheetId="30" r:id="rId13"/>
  </sheets>
  <definedNames>
    <definedName name="_xlnm.Print_Area" localSheetId="0">'ΣΥΓΚΕΝΤΡΩΤΙΚΟ ΟΛΑ ΤΑ ΕΙΔΗ'!$A$1:$G$443</definedName>
    <definedName name="_xlnm.Print_Area" localSheetId="1">'ΤΜΗΜΑ 1'!$A$1:$G$49</definedName>
    <definedName name="_xlnm.Print_Area" localSheetId="2">'ΤΜΗΜΑ 2'!$A$1:$G$28</definedName>
    <definedName name="_xlnm.Print_Area" localSheetId="3">'ΤΜΗΜΑ 3'!$A$1:$G$59</definedName>
    <definedName name="_xlnm.Print_Area" localSheetId="4">'ΤΜΗΜΑ 4'!$A$1:$G$17</definedName>
    <definedName name="_xlnm.Print_Area" localSheetId="5">'ΤΜΗΜΑ 5'!$A$1:$G$65</definedName>
    <definedName name="_xlnm.Print_Area" localSheetId="6">'ΤΜΗΜΑ 6'!$A$1:$G$17</definedName>
    <definedName name="_xlnm.Print_Area" localSheetId="7">'ΤΜΗΜΑ 7'!$A$1:$G$210</definedName>
    <definedName name="_xlnm.Print_Area" localSheetId="8">'ΤΜΗΜΑ 8'!$A$1:$G$52</definedName>
    <definedName name="_xlnm.Print_Titles" localSheetId="0">'ΣΥΓΚΕΝΤΡΩΤΙΚΟ ΟΛΑ ΤΑ ΕΙΔΗ'!$1:$8</definedName>
    <definedName name="_xlnm.Print_Titles" localSheetId="1">'ΤΜΗΜΑ 1'!$1:$7</definedName>
    <definedName name="_xlnm.Print_Titles" localSheetId="2">'ΤΜΗΜΑ 2'!$1:$7</definedName>
    <definedName name="_xlnm.Print_Titles" localSheetId="3">'ΤΜΗΜΑ 3'!$1:$7</definedName>
    <definedName name="_xlnm.Print_Titles" localSheetId="4">'ΤΜΗΜΑ 4'!$1:$7</definedName>
    <definedName name="_xlnm.Print_Titles" localSheetId="5">'ΤΜΗΜΑ 5'!$1:$7</definedName>
    <definedName name="_xlnm.Print_Titles" localSheetId="6">'ΤΜΗΜΑ 6'!$1:$7</definedName>
    <definedName name="_xlnm.Print_Titles" localSheetId="7">'ΤΜΗΜΑ 7'!$1:$7</definedName>
    <definedName name="_xlnm.Print_Titles" localSheetId="8">'ΤΜΗΜΑ 8'!$1:$7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9" l="1"/>
  <c r="A8" i="29"/>
  <c r="A7" i="29"/>
  <c r="A6" i="29"/>
  <c r="A5" i="29"/>
  <c r="A4" i="29"/>
  <c r="A3" i="29"/>
  <c r="F47" i="10"/>
  <c r="G47" i="10" s="1"/>
  <c r="F46" i="10"/>
  <c r="G46" i="10" s="1"/>
  <c r="G45" i="10"/>
  <c r="F45" i="10"/>
  <c r="F44" i="10"/>
  <c r="G44" i="10" s="1"/>
  <c r="F43" i="10"/>
  <c r="G43" i="10" s="1"/>
  <c r="F42" i="10"/>
  <c r="G42" i="10" s="1"/>
  <c r="F41" i="10"/>
  <c r="G41" i="10" s="1"/>
  <c r="F40" i="10"/>
  <c r="G40" i="10" s="1"/>
  <c r="G39" i="10"/>
  <c r="F39" i="10"/>
  <c r="G38" i="10"/>
  <c r="F38" i="10"/>
  <c r="F36" i="10"/>
  <c r="G36" i="10" s="1"/>
  <c r="F35" i="10"/>
  <c r="G35" i="10" s="1"/>
  <c r="F34" i="10"/>
  <c r="G34" i="10" s="1"/>
  <c r="F32" i="10"/>
  <c r="G32" i="10" s="1"/>
  <c r="F31" i="10"/>
  <c r="G31" i="10" s="1"/>
  <c r="G30" i="10"/>
  <c r="F30" i="10"/>
  <c r="G27" i="10"/>
  <c r="F27" i="10"/>
  <c r="F26" i="10"/>
  <c r="G26" i="10" s="1"/>
  <c r="F25" i="10"/>
  <c r="G25" i="10" s="1"/>
  <c r="G24" i="10"/>
  <c r="F24" i="10"/>
  <c r="F23" i="10"/>
  <c r="G23" i="10" s="1"/>
  <c r="F22" i="10"/>
  <c r="G22" i="10" s="1"/>
  <c r="F21" i="10"/>
  <c r="G21" i="10" s="1"/>
  <c r="F20" i="10"/>
  <c r="G20" i="10" s="1"/>
  <c r="F19" i="10"/>
  <c r="G19" i="10" s="1"/>
  <c r="G18" i="10"/>
  <c r="F18" i="10"/>
  <c r="F16" i="10"/>
  <c r="G16" i="10" s="1"/>
  <c r="F15" i="10"/>
  <c r="G15" i="10" s="1"/>
  <c r="G14" i="10"/>
  <c r="F14" i="10"/>
  <c r="F13" i="10"/>
  <c r="G13" i="10" s="1"/>
  <c r="F12" i="10"/>
  <c r="G12" i="10" s="1"/>
  <c r="F10" i="10"/>
  <c r="G10" i="10" s="1"/>
  <c r="F9" i="10"/>
  <c r="G9" i="10" s="1"/>
  <c r="D3" i="27"/>
  <c r="A5" i="17"/>
  <c r="A5" i="16"/>
  <c r="A5" i="15"/>
  <c r="A5" i="14"/>
  <c r="A5" i="13"/>
  <c r="A5" i="12"/>
  <c r="A5" i="11"/>
  <c r="F208" i="16"/>
  <c r="G208" i="16" s="1"/>
  <c r="G209" i="16" s="1"/>
  <c r="G204" i="16"/>
  <c r="G205" i="16" s="1"/>
  <c r="F204" i="16"/>
  <c r="F200" i="16"/>
  <c r="G200" i="16" s="1"/>
  <c r="G201" i="16" s="1"/>
  <c r="G196" i="16"/>
  <c r="F196" i="16"/>
  <c r="G195" i="16"/>
  <c r="F195" i="16"/>
  <c r="F194" i="16"/>
  <c r="G194" i="16" s="1"/>
  <c r="G193" i="16"/>
  <c r="F193" i="16"/>
  <c r="G192" i="16"/>
  <c r="F192" i="16"/>
  <c r="F191" i="16"/>
  <c r="G191" i="16" s="1"/>
  <c r="G190" i="16"/>
  <c r="F190" i="16"/>
  <c r="F186" i="16"/>
  <c r="G186" i="16" s="1"/>
  <c r="F185" i="16"/>
  <c r="G185" i="16" s="1"/>
  <c r="F184" i="16"/>
  <c r="G184" i="16" s="1"/>
  <c r="F183" i="16"/>
  <c r="G183" i="16" s="1"/>
  <c r="F182" i="16"/>
  <c r="G182" i="16" s="1"/>
  <c r="F181" i="16"/>
  <c r="G181" i="16" s="1"/>
  <c r="F180" i="16"/>
  <c r="G180" i="16" s="1"/>
  <c r="F179" i="16"/>
  <c r="G179" i="16" s="1"/>
  <c r="F178" i="16"/>
  <c r="G178" i="16" s="1"/>
  <c r="F177" i="16"/>
  <c r="G177" i="16" s="1"/>
  <c r="F176" i="16"/>
  <c r="G176" i="16" s="1"/>
  <c r="F175" i="16"/>
  <c r="G175" i="16" s="1"/>
  <c r="F174" i="16"/>
  <c r="G174" i="16" s="1"/>
  <c r="F173" i="16"/>
  <c r="G173" i="16" s="1"/>
  <c r="F172" i="16"/>
  <c r="G172" i="16" s="1"/>
  <c r="F171" i="16"/>
  <c r="G171" i="16" s="1"/>
  <c r="F170" i="16"/>
  <c r="G170" i="16" s="1"/>
  <c r="F169" i="16"/>
  <c r="G169" i="16" s="1"/>
  <c r="F168" i="16"/>
  <c r="G168" i="16" s="1"/>
  <c r="F167" i="16"/>
  <c r="G167" i="16" s="1"/>
  <c r="F166" i="16"/>
  <c r="G166" i="16" s="1"/>
  <c r="F165" i="16"/>
  <c r="G165" i="16" s="1"/>
  <c r="F164" i="16"/>
  <c r="G164" i="16" s="1"/>
  <c r="F163" i="16"/>
  <c r="G163" i="16" s="1"/>
  <c r="F162" i="16"/>
  <c r="G162" i="16" s="1"/>
  <c r="F161" i="16"/>
  <c r="G161" i="16" s="1"/>
  <c r="F160" i="16"/>
  <c r="G160" i="16" s="1"/>
  <c r="F159" i="16"/>
  <c r="G159" i="16" s="1"/>
  <c r="G155" i="16"/>
  <c r="F155" i="16"/>
  <c r="G154" i="16"/>
  <c r="F154" i="16"/>
  <c r="F153" i="16"/>
  <c r="G153" i="16" s="1"/>
  <c r="G156" i="16" s="1"/>
  <c r="F149" i="16"/>
  <c r="G149" i="16" s="1"/>
  <c r="G150" i="16" s="1"/>
  <c r="F145" i="16"/>
  <c r="G145" i="16" s="1"/>
  <c r="G144" i="16"/>
  <c r="G146" i="16" s="1"/>
  <c r="F144" i="16"/>
  <c r="F140" i="16"/>
  <c r="G140" i="16" s="1"/>
  <c r="G141" i="16" s="1"/>
  <c r="G136" i="16"/>
  <c r="F136" i="16"/>
  <c r="G135" i="16"/>
  <c r="F135" i="16"/>
  <c r="F134" i="16"/>
  <c r="G134" i="16" s="1"/>
  <c r="G133" i="16"/>
  <c r="F133" i="16"/>
  <c r="G132" i="16"/>
  <c r="F132" i="16"/>
  <c r="F131" i="16"/>
  <c r="G131" i="16" s="1"/>
  <c r="G137" i="16" s="1"/>
  <c r="F127" i="16"/>
  <c r="G127" i="16" s="1"/>
  <c r="G128" i="16" s="1"/>
  <c r="F123" i="16"/>
  <c r="G123" i="16" s="1"/>
  <c r="G122" i="16"/>
  <c r="F122" i="16"/>
  <c r="G121" i="16"/>
  <c r="F121" i="16"/>
  <c r="F120" i="16"/>
  <c r="G120" i="16" s="1"/>
  <c r="G119" i="16"/>
  <c r="G124" i="16" s="1"/>
  <c r="F119" i="16"/>
  <c r="G115" i="16"/>
  <c r="F115" i="16"/>
  <c r="F114" i="16"/>
  <c r="G114" i="16" s="1"/>
  <c r="F113" i="16"/>
  <c r="G113" i="16" s="1"/>
  <c r="G112" i="16"/>
  <c r="F112" i="16"/>
  <c r="F111" i="16"/>
  <c r="G111" i="16" s="1"/>
  <c r="G116" i="16" s="1"/>
  <c r="G107" i="16"/>
  <c r="F107" i="16"/>
  <c r="F106" i="16"/>
  <c r="G106" i="16" s="1"/>
  <c r="G105" i="16"/>
  <c r="F105" i="16"/>
  <c r="G104" i="16"/>
  <c r="G108" i="16" s="1"/>
  <c r="F104" i="16"/>
  <c r="F100" i="16"/>
  <c r="G100" i="16" s="1"/>
  <c r="F99" i="16"/>
  <c r="G99" i="16" s="1"/>
  <c r="F98" i="16"/>
  <c r="G98" i="16" s="1"/>
  <c r="F97" i="16"/>
  <c r="G97" i="16" s="1"/>
  <c r="F96" i="16"/>
  <c r="G96" i="16" s="1"/>
  <c r="F92" i="16"/>
  <c r="G92" i="16" s="1"/>
  <c r="G91" i="16"/>
  <c r="F91" i="16"/>
  <c r="G90" i="16"/>
  <c r="F90" i="16"/>
  <c r="F89" i="16"/>
  <c r="G89" i="16" s="1"/>
  <c r="G88" i="16"/>
  <c r="F88" i="16"/>
  <c r="G87" i="16"/>
  <c r="F87" i="16"/>
  <c r="F86" i="16"/>
  <c r="G86" i="16" s="1"/>
  <c r="G85" i="16"/>
  <c r="F85" i="16"/>
  <c r="G83" i="16"/>
  <c r="F83" i="16"/>
  <c r="F82" i="16"/>
  <c r="G82" i="16" s="1"/>
  <c r="G81" i="16"/>
  <c r="F81" i="16"/>
  <c r="G80" i="16"/>
  <c r="F80" i="16"/>
  <c r="F79" i="16"/>
  <c r="G79" i="16" s="1"/>
  <c r="G78" i="16"/>
  <c r="F78" i="16"/>
  <c r="G76" i="16"/>
  <c r="F76" i="16"/>
  <c r="F72" i="16"/>
  <c r="G72" i="16" s="1"/>
  <c r="F71" i="16"/>
  <c r="G71" i="16" s="1"/>
  <c r="F70" i="16"/>
  <c r="G70" i="16" s="1"/>
  <c r="F69" i="16"/>
  <c r="G69" i="16" s="1"/>
  <c r="F68" i="16"/>
  <c r="G68" i="16" s="1"/>
  <c r="F67" i="16"/>
  <c r="G67" i="16" s="1"/>
  <c r="F66" i="16"/>
  <c r="G66" i="16" s="1"/>
  <c r="F65" i="16"/>
  <c r="G65" i="16" s="1"/>
  <c r="F64" i="16"/>
  <c r="G64" i="16" s="1"/>
  <c r="F63" i="16"/>
  <c r="G63" i="16" s="1"/>
  <c r="F62" i="16"/>
  <c r="G62" i="16" s="1"/>
  <c r="F61" i="16"/>
  <c r="G61" i="16" s="1"/>
  <c r="F60" i="16"/>
  <c r="G60" i="16" s="1"/>
  <c r="F59" i="16"/>
  <c r="G59" i="16" s="1"/>
  <c r="F58" i="16"/>
  <c r="G58" i="16" s="1"/>
  <c r="F57" i="16"/>
  <c r="G57" i="16" s="1"/>
  <c r="F56" i="16"/>
  <c r="G56" i="16" s="1"/>
  <c r="F55" i="16"/>
  <c r="G55" i="16" s="1"/>
  <c r="F54" i="16"/>
  <c r="G54" i="16" s="1"/>
  <c r="F53" i="16"/>
  <c r="G53" i="16" s="1"/>
  <c r="F52" i="16"/>
  <c r="G52" i="16" s="1"/>
  <c r="F51" i="16"/>
  <c r="G51" i="16" s="1"/>
  <c r="F50" i="16"/>
  <c r="G50" i="16" s="1"/>
  <c r="F49" i="16"/>
  <c r="G49" i="16" s="1"/>
  <c r="F48" i="16"/>
  <c r="G48" i="16" s="1"/>
  <c r="F47" i="16"/>
  <c r="G47" i="16" s="1"/>
  <c r="F46" i="16"/>
  <c r="G46" i="16" s="1"/>
  <c r="G42" i="16"/>
  <c r="F42" i="16"/>
  <c r="G41" i="16"/>
  <c r="F41" i="16"/>
  <c r="F40" i="16"/>
  <c r="G40" i="16" s="1"/>
  <c r="G39" i="16"/>
  <c r="F39" i="16"/>
  <c r="G38" i="16"/>
  <c r="F38" i="16"/>
  <c r="F37" i="16"/>
  <c r="G37" i="16" s="1"/>
  <c r="G36" i="16"/>
  <c r="F36" i="16"/>
  <c r="G35" i="16"/>
  <c r="F35" i="16"/>
  <c r="F33" i="16"/>
  <c r="G33" i="16" s="1"/>
  <c r="G32" i="16"/>
  <c r="F32" i="16"/>
  <c r="G31" i="16"/>
  <c r="F31" i="16"/>
  <c r="F29" i="16"/>
  <c r="G29" i="16" s="1"/>
  <c r="G28" i="16"/>
  <c r="F28" i="16"/>
  <c r="G27" i="16"/>
  <c r="F27" i="16"/>
  <c r="F25" i="16"/>
  <c r="G25" i="16" s="1"/>
  <c r="D24" i="16"/>
  <c r="F24" i="16" s="1"/>
  <c r="G24" i="16" s="1"/>
  <c r="F23" i="16"/>
  <c r="G23" i="16" s="1"/>
  <c r="F22" i="16"/>
  <c r="G22" i="16" s="1"/>
  <c r="F21" i="16"/>
  <c r="G21" i="16" s="1"/>
  <c r="F19" i="16"/>
  <c r="G19" i="16" s="1"/>
  <c r="F17" i="16"/>
  <c r="G17" i="16" s="1"/>
  <c r="F15" i="16"/>
  <c r="G15" i="16" s="1"/>
  <c r="F14" i="16"/>
  <c r="G14" i="16" s="1"/>
  <c r="F13" i="16"/>
  <c r="G13" i="16" s="1"/>
  <c r="F12" i="16"/>
  <c r="G12" i="16" s="1"/>
  <c r="A9" i="27"/>
  <c r="A8" i="27"/>
  <c r="A7" i="27"/>
  <c r="A6" i="27"/>
  <c r="A5" i="27"/>
  <c r="A4" i="27"/>
  <c r="A3" i="27"/>
  <c r="G479" i="9"/>
  <c r="F479" i="9"/>
  <c r="F478" i="9"/>
  <c r="G478" i="9" s="1"/>
  <c r="F477" i="9"/>
  <c r="G477" i="9" s="1"/>
  <c r="G476" i="9"/>
  <c r="F476" i="9"/>
  <c r="G465" i="9"/>
  <c r="F465" i="9"/>
  <c r="F464" i="9"/>
  <c r="G464" i="9" s="1"/>
  <c r="G463" i="9"/>
  <c r="F463" i="9"/>
  <c r="F459" i="9"/>
  <c r="G459" i="9" s="1"/>
  <c r="G458" i="9"/>
  <c r="F458" i="9"/>
  <c r="F457" i="9"/>
  <c r="G457" i="9" s="1"/>
  <c r="F456" i="9"/>
  <c r="G456" i="9" s="1"/>
  <c r="G455" i="9"/>
  <c r="F455" i="9"/>
  <c r="F453" i="9"/>
  <c r="G453" i="9" s="1"/>
  <c r="F452" i="9"/>
  <c r="G452" i="9" s="1"/>
  <c r="G451" i="9"/>
  <c r="F451" i="9"/>
  <c r="F450" i="9"/>
  <c r="G450" i="9" s="1"/>
  <c r="F448" i="9"/>
  <c r="G448" i="9" s="1"/>
  <c r="G447" i="9"/>
  <c r="F447" i="9"/>
  <c r="F446" i="9"/>
  <c r="G446" i="9" s="1"/>
  <c r="F445" i="9"/>
  <c r="G445" i="9" s="1"/>
  <c r="G444" i="9"/>
  <c r="F444" i="9"/>
  <c r="F443" i="9"/>
  <c r="G443" i="9" s="1"/>
  <c r="F442" i="9"/>
  <c r="G442" i="9" s="1"/>
  <c r="G440" i="9"/>
  <c r="F440" i="9"/>
  <c r="F439" i="9"/>
  <c r="G439" i="9" s="1"/>
  <c r="F438" i="9"/>
  <c r="G438" i="9" s="1"/>
  <c r="G437" i="9"/>
  <c r="F437" i="9"/>
  <c r="F436" i="9"/>
  <c r="G436" i="9" s="1"/>
  <c r="F435" i="9"/>
  <c r="G435" i="9" s="1"/>
  <c r="G434" i="9"/>
  <c r="F434" i="9"/>
  <c r="F426" i="9"/>
  <c r="G426" i="9" s="1"/>
  <c r="G427" i="9" s="1"/>
  <c r="F422" i="9"/>
  <c r="G422" i="9" s="1"/>
  <c r="G423" i="9" s="1"/>
  <c r="F418" i="9"/>
  <c r="G418" i="9" s="1"/>
  <c r="G419" i="9" s="1"/>
  <c r="G414" i="9"/>
  <c r="F414" i="9"/>
  <c r="G413" i="9"/>
  <c r="F413" i="9"/>
  <c r="F412" i="9"/>
  <c r="G412" i="9" s="1"/>
  <c r="G411" i="9"/>
  <c r="F411" i="9"/>
  <c r="G410" i="9"/>
  <c r="F410" i="9"/>
  <c r="F409" i="9"/>
  <c r="G409" i="9" s="1"/>
  <c r="G408" i="9"/>
  <c r="F408" i="9"/>
  <c r="F404" i="9"/>
  <c r="G404" i="9" s="1"/>
  <c r="G403" i="9"/>
  <c r="F403" i="9"/>
  <c r="F402" i="9"/>
  <c r="G402" i="9" s="1"/>
  <c r="F401" i="9"/>
  <c r="G401" i="9" s="1"/>
  <c r="G400" i="9"/>
  <c r="F400" i="9"/>
  <c r="F399" i="9"/>
  <c r="G399" i="9" s="1"/>
  <c r="F398" i="9"/>
  <c r="G398" i="9" s="1"/>
  <c r="G397" i="9"/>
  <c r="F397" i="9"/>
  <c r="F396" i="9"/>
  <c r="G396" i="9" s="1"/>
  <c r="F395" i="9"/>
  <c r="G395" i="9" s="1"/>
  <c r="G394" i="9"/>
  <c r="F394" i="9"/>
  <c r="F393" i="9"/>
  <c r="G393" i="9" s="1"/>
  <c r="F392" i="9"/>
  <c r="G392" i="9" s="1"/>
  <c r="G391" i="9"/>
  <c r="F391" i="9"/>
  <c r="F390" i="9"/>
  <c r="G390" i="9" s="1"/>
  <c r="F389" i="9"/>
  <c r="G389" i="9" s="1"/>
  <c r="G388" i="9"/>
  <c r="F388" i="9"/>
  <c r="F387" i="9"/>
  <c r="G387" i="9" s="1"/>
  <c r="F386" i="9"/>
  <c r="G386" i="9" s="1"/>
  <c r="G385" i="9"/>
  <c r="F385" i="9"/>
  <c r="F384" i="9"/>
  <c r="G384" i="9" s="1"/>
  <c r="F383" i="9"/>
  <c r="G383" i="9" s="1"/>
  <c r="G382" i="9"/>
  <c r="F382" i="9"/>
  <c r="F381" i="9"/>
  <c r="G381" i="9" s="1"/>
  <c r="F380" i="9"/>
  <c r="G380" i="9" s="1"/>
  <c r="G379" i="9"/>
  <c r="F379" i="9"/>
  <c r="F378" i="9"/>
  <c r="G378" i="9" s="1"/>
  <c r="F377" i="9"/>
  <c r="G377" i="9" s="1"/>
  <c r="G373" i="9"/>
  <c r="F373" i="9"/>
  <c r="G372" i="9"/>
  <c r="F372" i="9"/>
  <c r="F371" i="9"/>
  <c r="G371" i="9" s="1"/>
  <c r="G374" i="9" s="1"/>
  <c r="F367" i="9"/>
  <c r="G367" i="9" s="1"/>
  <c r="G368" i="9" s="1"/>
  <c r="F363" i="9"/>
  <c r="G363" i="9" s="1"/>
  <c r="G362" i="9"/>
  <c r="G364" i="9" s="1"/>
  <c r="F362" i="9"/>
  <c r="F358" i="9"/>
  <c r="G358" i="9" s="1"/>
  <c r="G359" i="9" s="1"/>
  <c r="G354" i="9"/>
  <c r="F354" i="9"/>
  <c r="G353" i="9"/>
  <c r="F353" i="9"/>
  <c r="F352" i="9"/>
  <c r="G352" i="9" s="1"/>
  <c r="G351" i="9"/>
  <c r="F351" i="9"/>
  <c r="G350" i="9"/>
  <c r="F350" i="9"/>
  <c r="F349" i="9"/>
  <c r="G349" i="9" s="1"/>
  <c r="F345" i="9"/>
  <c r="G345" i="9" s="1"/>
  <c r="G346" i="9" s="1"/>
  <c r="F341" i="9"/>
  <c r="G341" i="9" s="1"/>
  <c r="G340" i="9"/>
  <c r="F340" i="9"/>
  <c r="G339" i="9"/>
  <c r="F339" i="9"/>
  <c r="F338" i="9"/>
  <c r="G338" i="9" s="1"/>
  <c r="G337" i="9"/>
  <c r="G342" i="9" s="1"/>
  <c r="F337" i="9"/>
  <c r="F333" i="9"/>
  <c r="G333" i="9" s="1"/>
  <c r="G332" i="9"/>
  <c r="F332" i="9"/>
  <c r="F331" i="9"/>
  <c r="G331" i="9" s="1"/>
  <c r="F330" i="9"/>
  <c r="G330" i="9" s="1"/>
  <c r="G334" i="9" s="1"/>
  <c r="G329" i="9"/>
  <c r="F329" i="9"/>
  <c r="G325" i="9"/>
  <c r="F325" i="9"/>
  <c r="F324" i="9"/>
  <c r="G324" i="9" s="1"/>
  <c r="G323" i="9"/>
  <c r="F323" i="9"/>
  <c r="G322" i="9"/>
  <c r="F322" i="9"/>
  <c r="G318" i="9"/>
  <c r="F318" i="9"/>
  <c r="F317" i="9"/>
  <c r="G317" i="9" s="1"/>
  <c r="F316" i="9"/>
  <c r="G316" i="9" s="1"/>
  <c r="G315" i="9"/>
  <c r="F315" i="9"/>
  <c r="F314" i="9"/>
  <c r="G314" i="9" s="1"/>
  <c r="F310" i="9"/>
  <c r="G310" i="9" s="1"/>
  <c r="G309" i="9"/>
  <c r="F309" i="9"/>
  <c r="G308" i="9"/>
  <c r="F308" i="9"/>
  <c r="F307" i="9"/>
  <c r="G307" i="9" s="1"/>
  <c r="G306" i="9"/>
  <c r="F306" i="9"/>
  <c r="G305" i="9"/>
  <c r="F305" i="9"/>
  <c r="F304" i="9"/>
  <c r="G304" i="9" s="1"/>
  <c r="G303" i="9"/>
  <c r="F303" i="9"/>
  <c r="G301" i="9"/>
  <c r="F301" i="9"/>
  <c r="F300" i="9"/>
  <c r="G300" i="9" s="1"/>
  <c r="G299" i="9"/>
  <c r="F299" i="9"/>
  <c r="G298" i="9"/>
  <c r="F298" i="9"/>
  <c r="F297" i="9"/>
  <c r="G297" i="9" s="1"/>
  <c r="G296" i="9"/>
  <c r="F296" i="9"/>
  <c r="G294" i="9"/>
  <c r="F294" i="9"/>
  <c r="G290" i="9"/>
  <c r="F290" i="9"/>
  <c r="F289" i="9"/>
  <c r="G289" i="9" s="1"/>
  <c r="F288" i="9"/>
  <c r="G288" i="9" s="1"/>
  <c r="G287" i="9"/>
  <c r="F287" i="9"/>
  <c r="F286" i="9"/>
  <c r="G286" i="9" s="1"/>
  <c r="F285" i="9"/>
  <c r="G285" i="9" s="1"/>
  <c r="G284" i="9"/>
  <c r="F284" i="9"/>
  <c r="F283" i="9"/>
  <c r="G283" i="9" s="1"/>
  <c r="F282" i="9"/>
  <c r="G282" i="9" s="1"/>
  <c r="G281" i="9"/>
  <c r="F281" i="9"/>
  <c r="F280" i="9"/>
  <c r="G280" i="9" s="1"/>
  <c r="F279" i="9"/>
  <c r="G279" i="9" s="1"/>
  <c r="G278" i="9"/>
  <c r="F278" i="9"/>
  <c r="F277" i="9"/>
  <c r="G277" i="9" s="1"/>
  <c r="F276" i="9"/>
  <c r="G276" i="9" s="1"/>
  <c r="G275" i="9"/>
  <c r="F275" i="9"/>
  <c r="F274" i="9"/>
  <c r="G274" i="9" s="1"/>
  <c r="F273" i="9"/>
  <c r="G273" i="9" s="1"/>
  <c r="G272" i="9"/>
  <c r="F272" i="9"/>
  <c r="F271" i="9"/>
  <c r="G271" i="9" s="1"/>
  <c r="F270" i="9"/>
  <c r="G270" i="9" s="1"/>
  <c r="G269" i="9"/>
  <c r="F269" i="9"/>
  <c r="F268" i="9"/>
  <c r="G268" i="9" s="1"/>
  <c r="F267" i="9"/>
  <c r="G267" i="9" s="1"/>
  <c r="G266" i="9"/>
  <c r="F266" i="9"/>
  <c r="F265" i="9"/>
  <c r="G265" i="9" s="1"/>
  <c r="F264" i="9"/>
  <c r="G264" i="9" s="1"/>
  <c r="G260" i="9"/>
  <c r="F260" i="9"/>
  <c r="G259" i="9"/>
  <c r="F259" i="9"/>
  <c r="F258" i="9"/>
  <c r="G258" i="9" s="1"/>
  <c r="G257" i="9"/>
  <c r="F257" i="9"/>
  <c r="G256" i="9"/>
  <c r="F256" i="9"/>
  <c r="F255" i="9"/>
  <c r="G255" i="9" s="1"/>
  <c r="G254" i="9"/>
  <c r="F254" i="9"/>
  <c r="G253" i="9"/>
  <c r="F253" i="9"/>
  <c r="F251" i="9"/>
  <c r="G251" i="9" s="1"/>
  <c r="G250" i="9"/>
  <c r="F250" i="9"/>
  <c r="G249" i="9"/>
  <c r="F249" i="9"/>
  <c r="F247" i="9"/>
  <c r="G247" i="9" s="1"/>
  <c r="G246" i="9"/>
  <c r="F246" i="9"/>
  <c r="G245" i="9"/>
  <c r="F245" i="9"/>
  <c r="F243" i="9"/>
  <c r="G243" i="9" s="1"/>
  <c r="D242" i="9"/>
  <c r="F242" i="9" s="1"/>
  <c r="G242" i="9" s="1"/>
  <c r="F241" i="9"/>
  <c r="G241" i="9" s="1"/>
  <c r="G240" i="9"/>
  <c r="F240" i="9"/>
  <c r="F239" i="9"/>
  <c r="G239" i="9" s="1"/>
  <c r="F237" i="9"/>
  <c r="G237" i="9" s="1"/>
  <c r="G235" i="9"/>
  <c r="F235" i="9"/>
  <c r="F233" i="9"/>
  <c r="G233" i="9" s="1"/>
  <c r="F232" i="9"/>
  <c r="G232" i="9" s="1"/>
  <c r="G231" i="9"/>
  <c r="F231" i="9"/>
  <c r="F230" i="9"/>
  <c r="G230" i="9" s="1"/>
  <c r="G220" i="9"/>
  <c r="F220" i="9"/>
  <c r="F219" i="9"/>
  <c r="G219" i="9" s="1"/>
  <c r="G221" i="9" s="1"/>
  <c r="F216" i="9"/>
  <c r="G216" i="9" s="1"/>
  <c r="G215" i="9"/>
  <c r="G217" i="9" s="1"/>
  <c r="F215" i="9"/>
  <c r="F206" i="9"/>
  <c r="G206" i="9" s="1"/>
  <c r="G205" i="9"/>
  <c r="F205" i="9"/>
  <c r="G204" i="9"/>
  <c r="F204" i="9"/>
  <c r="F203" i="9"/>
  <c r="G203" i="9" s="1"/>
  <c r="G202" i="9"/>
  <c r="F202" i="9"/>
  <c r="G201" i="9"/>
  <c r="F201" i="9"/>
  <c r="F200" i="9"/>
  <c r="G200" i="9" s="1"/>
  <c r="G199" i="9"/>
  <c r="F199" i="9"/>
  <c r="G198" i="9"/>
  <c r="F198" i="9"/>
  <c r="F197" i="9"/>
  <c r="G197" i="9" s="1"/>
  <c r="G196" i="9"/>
  <c r="F196" i="9"/>
  <c r="G195" i="9"/>
  <c r="F195" i="9"/>
  <c r="F193" i="9"/>
  <c r="G193" i="9" s="1"/>
  <c r="G192" i="9"/>
  <c r="F192" i="9"/>
  <c r="G191" i="9"/>
  <c r="F191" i="9"/>
  <c r="F190" i="9"/>
  <c r="G190" i="9" s="1"/>
  <c r="G189" i="9"/>
  <c r="F189" i="9"/>
  <c r="G188" i="9"/>
  <c r="F188" i="9"/>
  <c r="F187" i="9"/>
  <c r="G187" i="9" s="1"/>
  <c r="G186" i="9"/>
  <c r="F186" i="9"/>
  <c r="G185" i="9"/>
  <c r="F185" i="9"/>
  <c r="F184" i="9"/>
  <c r="G184" i="9" s="1"/>
  <c r="G183" i="9"/>
  <c r="F183" i="9"/>
  <c r="G182" i="9"/>
  <c r="F182" i="9"/>
  <c r="F181" i="9"/>
  <c r="G181" i="9" s="1"/>
  <c r="F177" i="9"/>
  <c r="G177" i="9" s="1"/>
  <c r="G176" i="9"/>
  <c r="F176" i="9"/>
  <c r="G175" i="9"/>
  <c r="F175" i="9"/>
  <c r="F174" i="9"/>
  <c r="G174" i="9" s="1"/>
  <c r="G173" i="9"/>
  <c r="F173" i="9"/>
  <c r="G172" i="9"/>
  <c r="F172" i="9"/>
  <c r="F171" i="9"/>
  <c r="G171" i="9" s="1"/>
  <c r="G170" i="9"/>
  <c r="F170" i="9"/>
  <c r="G169" i="9"/>
  <c r="F169" i="9"/>
  <c r="F168" i="9"/>
  <c r="G168" i="9" s="1"/>
  <c r="G167" i="9"/>
  <c r="F167" i="9"/>
  <c r="G165" i="9"/>
  <c r="F165" i="9"/>
  <c r="F164" i="9"/>
  <c r="G164" i="9" s="1"/>
  <c r="G163" i="9"/>
  <c r="F163" i="9"/>
  <c r="G162" i="9"/>
  <c r="F162" i="9"/>
  <c r="F161" i="9"/>
  <c r="G161" i="9" s="1"/>
  <c r="G160" i="9"/>
  <c r="F160" i="9"/>
  <c r="G159" i="9"/>
  <c r="F159" i="9"/>
  <c r="F158" i="9"/>
  <c r="G158" i="9" s="1"/>
  <c r="F157" i="9"/>
  <c r="G157" i="9" s="1"/>
  <c r="G156" i="9"/>
  <c r="F156" i="9"/>
  <c r="F155" i="9"/>
  <c r="G155" i="9" s="1"/>
  <c r="F154" i="9"/>
  <c r="G154" i="9" s="1"/>
  <c r="G153" i="9"/>
  <c r="F153" i="9"/>
  <c r="F144" i="9"/>
  <c r="G144" i="9" s="1"/>
  <c r="G145" i="9" s="1"/>
  <c r="G143" i="9"/>
  <c r="F143" i="9"/>
  <c r="G140" i="9"/>
  <c r="F140" i="9"/>
  <c r="F139" i="9"/>
  <c r="G139" i="9" s="1"/>
  <c r="F138" i="9"/>
  <c r="G138" i="9" s="1"/>
  <c r="G141" i="9" s="1"/>
  <c r="F130" i="9"/>
  <c r="G130" i="9" s="1"/>
  <c r="G131" i="9" s="1"/>
  <c r="F127" i="9"/>
  <c r="G127" i="9" s="1"/>
  <c r="F126" i="9"/>
  <c r="G126" i="9" s="1"/>
  <c r="G125" i="9"/>
  <c r="F125" i="9"/>
  <c r="F123" i="9"/>
  <c r="G123" i="9" s="1"/>
  <c r="F122" i="9"/>
  <c r="G122" i="9" s="1"/>
  <c r="G121" i="9"/>
  <c r="F121" i="9"/>
  <c r="F120" i="9"/>
  <c r="G120" i="9" s="1"/>
  <c r="F119" i="9"/>
  <c r="G119" i="9" s="1"/>
  <c r="G118" i="9"/>
  <c r="F118" i="9"/>
  <c r="F117" i="9"/>
  <c r="G117" i="9" s="1"/>
  <c r="F116" i="9"/>
  <c r="G116" i="9" s="1"/>
  <c r="G115" i="9"/>
  <c r="F115" i="9"/>
  <c r="F114" i="9"/>
  <c r="G114" i="9" s="1"/>
  <c r="F113" i="9"/>
  <c r="G113" i="9" s="1"/>
  <c r="G112" i="9"/>
  <c r="F112" i="9"/>
  <c r="G108" i="9"/>
  <c r="F108" i="9"/>
  <c r="F107" i="9"/>
  <c r="G107" i="9" s="1"/>
  <c r="F106" i="9"/>
  <c r="G106" i="9" s="1"/>
  <c r="G105" i="9"/>
  <c r="F105" i="9"/>
  <c r="F104" i="9"/>
  <c r="G104" i="9" s="1"/>
  <c r="G103" i="9"/>
  <c r="F103" i="9"/>
  <c r="G102" i="9"/>
  <c r="F102" i="9"/>
  <c r="F101" i="9"/>
  <c r="G101" i="9" s="1"/>
  <c r="G100" i="9"/>
  <c r="F100" i="9"/>
  <c r="G99" i="9"/>
  <c r="F99" i="9"/>
  <c r="F98" i="9"/>
  <c r="G98" i="9" s="1"/>
  <c r="G96" i="9"/>
  <c r="F96" i="9"/>
  <c r="G95" i="9"/>
  <c r="F95" i="9"/>
  <c r="F94" i="9"/>
  <c r="G94" i="9" s="1"/>
  <c r="G93" i="9"/>
  <c r="F93" i="9"/>
  <c r="G92" i="9"/>
  <c r="F92" i="9"/>
  <c r="F91" i="9"/>
  <c r="G91" i="9" s="1"/>
  <c r="G90" i="9"/>
  <c r="F90" i="9"/>
  <c r="G89" i="9"/>
  <c r="F89" i="9"/>
  <c r="F88" i="9"/>
  <c r="G88" i="9" s="1"/>
  <c r="G87" i="9"/>
  <c r="F87" i="9"/>
  <c r="G86" i="9"/>
  <c r="F86" i="9"/>
  <c r="F85" i="9"/>
  <c r="G85" i="9" s="1"/>
  <c r="G84" i="9"/>
  <c r="F84" i="9"/>
  <c r="F74" i="9"/>
  <c r="G74" i="9" s="1"/>
  <c r="G73" i="9"/>
  <c r="F73" i="9"/>
  <c r="G72" i="9"/>
  <c r="F72" i="9"/>
  <c r="F71" i="9"/>
  <c r="G71" i="9" s="1"/>
  <c r="F70" i="9"/>
  <c r="G70" i="9" s="1"/>
  <c r="G69" i="9"/>
  <c r="F69" i="9"/>
  <c r="F68" i="9"/>
  <c r="G68" i="9" s="1"/>
  <c r="F67" i="9"/>
  <c r="G67" i="9" s="1"/>
  <c r="G66" i="9"/>
  <c r="F66" i="9"/>
  <c r="F65" i="9"/>
  <c r="G65" i="9" s="1"/>
  <c r="F64" i="9"/>
  <c r="G64" i="9" s="1"/>
  <c r="G63" i="9"/>
  <c r="F63" i="9"/>
  <c r="F62" i="9"/>
  <c r="G62" i="9" s="1"/>
  <c r="F61" i="9"/>
  <c r="G61" i="9" s="1"/>
  <c r="G60" i="9"/>
  <c r="F60" i="9"/>
  <c r="F59" i="9"/>
  <c r="G59" i="9" s="1"/>
  <c r="F58" i="9"/>
  <c r="G58" i="9" s="1"/>
  <c r="G57" i="9"/>
  <c r="F57" i="9"/>
  <c r="G49" i="9"/>
  <c r="F49" i="9"/>
  <c r="G48" i="9"/>
  <c r="F48" i="9"/>
  <c r="F47" i="9"/>
  <c r="G47" i="9" s="1"/>
  <c r="G46" i="9"/>
  <c r="F46" i="9"/>
  <c r="G45" i="9"/>
  <c r="F45" i="9"/>
  <c r="F44" i="9"/>
  <c r="G44" i="9" s="1"/>
  <c r="G43" i="9"/>
  <c r="F43" i="9"/>
  <c r="G42" i="9"/>
  <c r="F42" i="9"/>
  <c r="F41" i="9"/>
  <c r="G41" i="9" s="1"/>
  <c r="F40" i="9"/>
  <c r="G40" i="9" s="1"/>
  <c r="G38" i="9"/>
  <c r="F38" i="9"/>
  <c r="F37" i="9"/>
  <c r="G37" i="9" s="1"/>
  <c r="F36" i="9"/>
  <c r="G36" i="9" s="1"/>
  <c r="G34" i="9"/>
  <c r="F34" i="9"/>
  <c r="F33" i="9"/>
  <c r="G33" i="9" s="1"/>
  <c r="F32" i="9"/>
  <c r="G32" i="9" s="1"/>
  <c r="F29" i="9"/>
  <c r="G29" i="9" s="1"/>
  <c r="G28" i="9"/>
  <c r="F28" i="9"/>
  <c r="F27" i="9"/>
  <c r="G27" i="9" s="1"/>
  <c r="F26" i="9"/>
  <c r="G26" i="9" s="1"/>
  <c r="G25" i="9"/>
  <c r="F25" i="9"/>
  <c r="F24" i="9"/>
  <c r="G24" i="9" s="1"/>
  <c r="F23" i="9"/>
  <c r="G23" i="9" s="1"/>
  <c r="G22" i="9"/>
  <c r="F22" i="9"/>
  <c r="F21" i="9"/>
  <c r="G21" i="9" s="1"/>
  <c r="F20" i="9"/>
  <c r="G20" i="9" s="1"/>
  <c r="G18" i="9"/>
  <c r="F18" i="9"/>
  <c r="F17" i="9"/>
  <c r="G17" i="9" s="1"/>
  <c r="F16" i="9"/>
  <c r="G16" i="9" s="1"/>
  <c r="G15" i="9"/>
  <c r="F15" i="9"/>
  <c r="F14" i="9"/>
  <c r="G14" i="9" s="1"/>
  <c r="F12" i="9"/>
  <c r="G12" i="9" s="1"/>
  <c r="G11" i="9"/>
  <c r="F11" i="9"/>
  <c r="G28" i="10" l="1"/>
  <c r="G48" i="10"/>
  <c r="G73" i="16"/>
  <c r="G43" i="16"/>
  <c r="G197" i="16"/>
  <c r="G210" i="16" s="1"/>
  <c r="G93" i="16"/>
  <c r="G101" i="16"/>
  <c r="G187" i="16"/>
  <c r="G30" i="9"/>
  <c r="G222" i="9"/>
  <c r="G311" i="9"/>
  <c r="G319" i="9"/>
  <c r="G75" i="9"/>
  <c r="G76" i="9" s="1"/>
  <c r="G480" i="9"/>
  <c r="G109" i="9"/>
  <c r="G178" i="9"/>
  <c r="G415" i="9"/>
  <c r="G132" i="9"/>
  <c r="G355" i="9"/>
  <c r="G146" i="9"/>
  <c r="G50" i="9"/>
  <c r="G51" i="9" s="1"/>
  <c r="G207" i="9"/>
  <c r="G208" i="9" s="1"/>
  <c r="G326" i="9"/>
  <c r="G405" i="9"/>
  <c r="G460" i="9"/>
  <c r="G474" i="9"/>
  <c r="G128" i="9"/>
  <c r="G261" i="9"/>
  <c r="G291" i="9"/>
  <c r="G428" i="9"/>
  <c r="G49" i="10" l="1"/>
  <c r="D2" i="27" s="1"/>
  <c r="G481" i="9"/>
  <c r="G482" i="9" s="1"/>
  <c r="G39" i="28" l="1"/>
  <c r="G35" i="28"/>
  <c r="G49" i="17"/>
  <c r="G48" i="17"/>
  <c r="G47" i="17"/>
  <c r="G32" i="28"/>
  <c r="G44" i="17"/>
  <c r="G43" i="17"/>
  <c r="G42" i="17"/>
  <c r="G41" i="17"/>
  <c r="G40" i="17"/>
  <c r="G36" i="17"/>
  <c r="G35" i="17"/>
  <c r="G34" i="17"/>
  <c r="G33" i="17"/>
  <c r="G32" i="17"/>
  <c r="G29" i="17"/>
  <c r="G28" i="17"/>
  <c r="G27" i="17"/>
  <c r="G26" i="17"/>
  <c r="G9" i="28"/>
  <c r="G24" i="17"/>
  <c r="G23" i="17"/>
  <c r="G22" i="17"/>
  <c r="G21" i="17"/>
  <c r="G20" i="17"/>
  <c r="G19" i="17"/>
  <c r="G18" i="17"/>
  <c r="G10" i="17"/>
  <c r="G11" i="17"/>
  <c r="G12" i="17"/>
  <c r="G13" i="17"/>
  <c r="G14" i="17"/>
  <c r="G15" i="17"/>
  <c r="G9" i="17"/>
  <c r="H9" i="28"/>
  <c r="C39" i="28"/>
  <c r="D35" i="28"/>
  <c r="E35" i="28"/>
  <c r="D36" i="28"/>
  <c r="E36" i="28"/>
  <c r="D37" i="28"/>
  <c r="E37" i="28"/>
  <c r="D38" i="28"/>
  <c r="E38" i="28"/>
  <c r="I3" i="30"/>
  <c r="I4" i="30"/>
  <c r="I5" i="30"/>
  <c r="I6" i="30"/>
  <c r="I7" i="30"/>
  <c r="I8" i="30"/>
  <c r="I9" i="30"/>
  <c r="I10" i="30"/>
  <c r="I11" i="30"/>
  <c r="I12" i="30"/>
  <c r="I13" i="30"/>
  <c r="I14" i="30"/>
  <c r="I15" i="30"/>
  <c r="I16" i="30"/>
  <c r="I17" i="30"/>
  <c r="I18" i="30"/>
  <c r="I19" i="30"/>
  <c r="I20" i="30"/>
  <c r="I21" i="30"/>
  <c r="I22" i="30"/>
  <c r="I23" i="30"/>
  <c r="I24" i="30"/>
  <c r="I25" i="30"/>
  <c r="I26" i="30"/>
  <c r="I27" i="30"/>
  <c r="I28" i="30"/>
  <c r="I29" i="30"/>
  <c r="I30" i="30"/>
  <c r="I31" i="30"/>
  <c r="I2" i="30"/>
  <c r="F31" i="30" l="1"/>
  <c r="G31" i="30" s="1"/>
  <c r="F30" i="30"/>
  <c r="G30" i="30" s="1"/>
  <c r="F29" i="30"/>
  <c r="G29" i="30" s="1"/>
  <c r="F28" i="30"/>
  <c r="G28" i="30" s="1"/>
  <c r="F27" i="30"/>
  <c r="G27" i="30" s="1"/>
  <c r="F26" i="30"/>
  <c r="G26" i="30" s="1"/>
  <c r="F25" i="30"/>
  <c r="G25" i="30" s="1"/>
  <c r="F24" i="30"/>
  <c r="G24" i="30" s="1"/>
  <c r="F23" i="30"/>
  <c r="G23" i="30" s="1"/>
  <c r="F22" i="30"/>
  <c r="G22" i="30" s="1"/>
  <c r="F21" i="30"/>
  <c r="G21" i="30" s="1"/>
  <c r="F20" i="30"/>
  <c r="G20" i="30" s="1"/>
  <c r="F19" i="30"/>
  <c r="G19" i="30" s="1"/>
  <c r="F18" i="30"/>
  <c r="G18" i="30" s="1"/>
  <c r="F17" i="30"/>
  <c r="G17" i="30" s="1"/>
  <c r="F16" i="30"/>
  <c r="G16" i="30" s="1"/>
  <c r="F15" i="30"/>
  <c r="G15" i="30" s="1"/>
  <c r="F14" i="30"/>
  <c r="G14" i="30" s="1"/>
  <c r="F13" i="30"/>
  <c r="G13" i="30" s="1"/>
  <c r="F12" i="30"/>
  <c r="G12" i="30" s="1"/>
  <c r="F11" i="30"/>
  <c r="G11" i="30" s="1"/>
  <c r="F10" i="30"/>
  <c r="G10" i="30" s="1"/>
  <c r="F9" i="30"/>
  <c r="G9" i="30" s="1"/>
  <c r="F8" i="30"/>
  <c r="G8" i="30" s="1"/>
  <c r="F7" i="30"/>
  <c r="G7" i="30" s="1"/>
  <c r="F6" i="30"/>
  <c r="G6" i="30" s="1"/>
  <c r="F5" i="30"/>
  <c r="G5" i="30" s="1"/>
  <c r="F4" i="30"/>
  <c r="G4" i="30" s="1"/>
  <c r="F3" i="30"/>
  <c r="G3" i="30" s="1"/>
  <c r="F2" i="30"/>
  <c r="G2" i="30" s="1"/>
  <c r="C4" i="29" l="1"/>
  <c r="C5" i="29"/>
  <c r="C6" i="29"/>
  <c r="C7" i="29"/>
  <c r="B4" i="29"/>
  <c r="B5" i="29"/>
  <c r="B6" i="29"/>
  <c r="B7" i="29"/>
  <c r="A5" i="10" l="1"/>
  <c r="A2" i="29" s="1"/>
  <c r="G50" i="17"/>
  <c r="F50" i="17"/>
  <c r="F49" i="17"/>
  <c r="F48" i="17"/>
  <c r="G51" i="17"/>
  <c r="F47" i="17"/>
  <c r="F42" i="17"/>
  <c r="F41" i="17"/>
  <c r="F40" i="17"/>
  <c r="G45" i="17" s="1"/>
  <c r="F36" i="17"/>
  <c r="F35" i="17"/>
  <c r="F34" i="17"/>
  <c r="F33" i="17"/>
  <c r="F32" i="17"/>
  <c r="F29" i="17"/>
  <c r="F28" i="17"/>
  <c r="F27" i="17"/>
  <c r="F26" i="17"/>
  <c r="F24" i="17"/>
  <c r="F23" i="17"/>
  <c r="F22" i="17"/>
  <c r="F21" i="17"/>
  <c r="F20" i="17"/>
  <c r="F19" i="17"/>
  <c r="F18" i="17"/>
  <c r="F15" i="17"/>
  <c r="F14" i="17"/>
  <c r="F13" i="17"/>
  <c r="F12" i="17"/>
  <c r="F11" i="17"/>
  <c r="F10" i="17"/>
  <c r="F9" i="17"/>
  <c r="D8" i="27"/>
  <c r="D7" i="27"/>
  <c r="F15" i="15"/>
  <c r="G15" i="15" s="1"/>
  <c r="F14" i="15"/>
  <c r="G14" i="15" s="1"/>
  <c r="G16" i="15" s="1"/>
  <c r="G17" i="15" s="1"/>
  <c r="G11" i="15"/>
  <c r="F11" i="15"/>
  <c r="F10" i="15"/>
  <c r="G10" i="15" s="1"/>
  <c r="G12" i="15" s="1"/>
  <c r="D6" i="27"/>
  <c r="G63" i="14"/>
  <c r="F63" i="14"/>
  <c r="F62" i="14"/>
  <c r="G62" i="14" s="1"/>
  <c r="F61" i="14"/>
  <c r="G61" i="14" s="1"/>
  <c r="G60" i="14"/>
  <c r="F60" i="14"/>
  <c r="F59" i="14"/>
  <c r="G59" i="14" s="1"/>
  <c r="F58" i="14"/>
  <c r="G58" i="14" s="1"/>
  <c r="G57" i="14"/>
  <c r="F57" i="14"/>
  <c r="G56" i="14"/>
  <c r="F56" i="14"/>
  <c r="F55" i="14"/>
  <c r="G55" i="14" s="1"/>
  <c r="G54" i="14"/>
  <c r="F54" i="14"/>
  <c r="F53" i="14"/>
  <c r="G53" i="14" s="1"/>
  <c r="F52" i="14"/>
  <c r="G52" i="14" s="1"/>
  <c r="G50" i="14"/>
  <c r="F50" i="14"/>
  <c r="F49" i="14"/>
  <c r="G49" i="14" s="1"/>
  <c r="F48" i="14"/>
  <c r="G48" i="14" s="1"/>
  <c r="G47" i="14"/>
  <c r="F47" i="14"/>
  <c r="F46" i="14"/>
  <c r="G46" i="14" s="1"/>
  <c r="F45" i="14"/>
  <c r="G45" i="14" s="1"/>
  <c r="G44" i="14"/>
  <c r="F44" i="14"/>
  <c r="F43" i="14"/>
  <c r="G43" i="14" s="1"/>
  <c r="F42" i="14"/>
  <c r="G42" i="14" s="1"/>
  <c r="G41" i="14"/>
  <c r="F41" i="14"/>
  <c r="F40" i="14"/>
  <c r="G40" i="14" s="1"/>
  <c r="F39" i="14"/>
  <c r="G39" i="14" s="1"/>
  <c r="G38" i="14"/>
  <c r="F38" i="14"/>
  <c r="G34" i="14"/>
  <c r="F34" i="14"/>
  <c r="F33" i="14"/>
  <c r="G33" i="14" s="1"/>
  <c r="F32" i="14"/>
  <c r="G32" i="14" s="1"/>
  <c r="G31" i="14"/>
  <c r="F31" i="14"/>
  <c r="F30" i="14"/>
  <c r="G30" i="14" s="1"/>
  <c r="F29" i="14"/>
  <c r="G29" i="14" s="1"/>
  <c r="G28" i="14"/>
  <c r="F28" i="14"/>
  <c r="F27" i="14"/>
  <c r="G27" i="14" s="1"/>
  <c r="F26" i="14"/>
  <c r="G26" i="14" s="1"/>
  <c r="G25" i="14"/>
  <c r="F25" i="14"/>
  <c r="F24" i="14"/>
  <c r="G24" i="14" s="1"/>
  <c r="F22" i="14"/>
  <c r="G22" i="14" s="1"/>
  <c r="G21" i="14"/>
  <c r="F21" i="14"/>
  <c r="F20" i="14"/>
  <c r="G20" i="14" s="1"/>
  <c r="F19" i="14"/>
  <c r="G19" i="14" s="1"/>
  <c r="G18" i="14"/>
  <c r="F18" i="14"/>
  <c r="F17" i="14"/>
  <c r="G17" i="14" s="1"/>
  <c r="F16" i="14"/>
  <c r="G16" i="14" s="1"/>
  <c r="G15" i="14"/>
  <c r="F15" i="14"/>
  <c r="F14" i="14"/>
  <c r="G14" i="14" s="1"/>
  <c r="F13" i="14"/>
  <c r="G13" i="14" s="1"/>
  <c r="G12" i="14"/>
  <c r="F12" i="14"/>
  <c r="F11" i="14"/>
  <c r="G11" i="14" s="1"/>
  <c r="F10" i="14"/>
  <c r="G10" i="14" s="1"/>
  <c r="D5" i="27"/>
  <c r="F15" i="13"/>
  <c r="G15" i="13" s="1"/>
  <c r="F14" i="13"/>
  <c r="G14" i="13" s="1"/>
  <c r="G16" i="13" s="1"/>
  <c r="F11" i="13"/>
  <c r="G11" i="13" s="1"/>
  <c r="G10" i="13"/>
  <c r="F10" i="13"/>
  <c r="F9" i="13"/>
  <c r="G9" i="13" s="1"/>
  <c r="D4" i="27"/>
  <c r="F57" i="12"/>
  <c r="G57" i="12" s="1"/>
  <c r="G58" i="12" s="1"/>
  <c r="G54" i="12"/>
  <c r="F54" i="12"/>
  <c r="F53" i="12"/>
  <c r="G53" i="12" s="1"/>
  <c r="G52" i="12"/>
  <c r="F52" i="12"/>
  <c r="G50" i="12"/>
  <c r="F50" i="12"/>
  <c r="F49" i="12"/>
  <c r="G49" i="12" s="1"/>
  <c r="G48" i="12"/>
  <c r="F48" i="12"/>
  <c r="G47" i="12"/>
  <c r="F47" i="12"/>
  <c r="F46" i="12"/>
  <c r="G46" i="12" s="1"/>
  <c r="G45" i="12"/>
  <c r="F45" i="12"/>
  <c r="G44" i="12"/>
  <c r="F44" i="12"/>
  <c r="F43" i="12"/>
  <c r="G43" i="12" s="1"/>
  <c r="G42" i="12"/>
  <c r="F42" i="12"/>
  <c r="G41" i="12"/>
  <c r="F41" i="12"/>
  <c r="F40" i="12"/>
  <c r="G40" i="12" s="1"/>
  <c r="G39" i="12"/>
  <c r="F39" i="12"/>
  <c r="F35" i="12"/>
  <c r="G35" i="12" s="1"/>
  <c r="F34" i="12"/>
  <c r="G34" i="12" s="1"/>
  <c r="F33" i="12"/>
  <c r="G33" i="12" s="1"/>
  <c r="F32" i="12"/>
  <c r="G32" i="12" s="1"/>
  <c r="F31" i="12"/>
  <c r="G31" i="12" s="1"/>
  <c r="F30" i="12"/>
  <c r="G30" i="12" s="1"/>
  <c r="F29" i="12"/>
  <c r="G29" i="12" s="1"/>
  <c r="F28" i="12"/>
  <c r="G28" i="12" s="1"/>
  <c r="F27" i="12"/>
  <c r="G27" i="12" s="1"/>
  <c r="F26" i="12"/>
  <c r="G26" i="12" s="1"/>
  <c r="F25" i="12"/>
  <c r="G25" i="12" s="1"/>
  <c r="F23" i="12"/>
  <c r="G23" i="12" s="1"/>
  <c r="F22" i="12"/>
  <c r="G22" i="12" s="1"/>
  <c r="F21" i="12"/>
  <c r="G21" i="12" s="1"/>
  <c r="F20" i="12"/>
  <c r="G20" i="12" s="1"/>
  <c r="F19" i="12"/>
  <c r="G19" i="12" s="1"/>
  <c r="F18" i="12"/>
  <c r="G18" i="12" s="1"/>
  <c r="F17" i="12"/>
  <c r="G17" i="12" s="1"/>
  <c r="F16" i="12"/>
  <c r="G16" i="12" s="1"/>
  <c r="F15" i="12"/>
  <c r="G15" i="12" s="1"/>
  <c r="F14" i="12"/>
  <c r="G14" i="12" s="1"/>
  <c r="F13" i="12"/>
  <c r="G13" i="12" s="1"/>
  <c r="F12" i="12"/>
  <c r="G12" i="12" s="1"/>
  <c r="F11" i="12"/>
  <c r="G11" i="12" s="1"/>
  <c r="A2" i="27"/>
  <c r="F26" i="11"/>
  <c r="G26" i="11" s="1"/>
  <c r="F25" i="11"/>
  <c r="G25" i="11" s="1"/>
  <c r="F24" i="11"/>
  <c r="G24" i="11" s="1"/>
  <c r="F23" i="11"/>
  <c r="G23" i="11" s="1"/>
  <c r="F22" i="11"/>
  <c r="G22" i="11" s="1"/>
  <c r="F21" i="11"/>
  <c r="G21" i="11" s="1"/>
  <c r="F20" i="11"/>
  <c r="G20" i="11" s="1"/>
  <c r="F19" i="11"/>
  <c r="G19" i="11" s="1"/>
  <c r="F18" i="11"/>
  <c r="G18" i="11" s="1"/>
  <c r="F17" i="11"/>
  <c r="G17" i="11" s="1"/>
  <c r="F16" i="11"/>
  <c r="G16" i="11" s="1"/>
  <c r="F15" i="11"/>
  <c r="G15" i="11" s="1"/>
  <c r="F14" i="11"/>
  <c r="G14" i="11" s="1"/>
  <c r="F13" i="11"/>
  <c r="G13" i="11" s="1"/>
  <c r="F12" i="11"/>
  <c r="G12" i="11" s="1"/>
  <c r="F11" i="11"/>
  <c r="G11" i="11" s="1"/>
  <c r="F10" i="11"/>
  <c r="G10" i="11" s="1"/>
  <c r="F9" i="11"/>
  <c r="G9" i="11" s="1"/>
  <c r="G37" i="17" l="1"/>
  <c r="G52" i="17" s="1"/>
  <c r="D9" i="27" s="1"/>
  <c r="G35" i="14"/>
  <c r="G64" i="14"/>
  <c r="G65" i="14" s="1"/>
  <c r="G12" i="13"/>
  <c r="G17" i="13" s="1"/>
  <c r="G36" i="12"/>
  <c r="G55" i="12"/>
  <c r="G59" i="12" s="1"/>
  <c r="G27" i="11"/>
  <c r="G28" i="11" s="1"/>
  <c r="D31" i="28"/>
  <c r="E31" i="28" l="1"/>
  <c r="D2" i="28"/>
  <c r="D3" i="28"/>
  <c r="E3" i="28" s="1"/>
  <c r="D4" i="28"/>
  <c r="E4" i="28" s="1"/>
  <c r="D5" i="28"/>
  <c r="E5" i="28" s="1"/>
  <c r="D6" i="28"/>
  <c r="E6" i="28" s="1"/>
  <c r="D7" i="28"/>
  <c r="E7" i="28" s="1"/>
  <c r="D8" i="28"/>
  <c r="E8" i="28" s="1"/>
  <c r="D9" i="28"/>
  <c r="E9" i="28" s="1"/>
  <c r="D10" i="28"/>
  <c r="E10" i="28" s="1"/>
  <c r="D11" i="28"/>
  <c r="E11" i="28" s="1"/>
  <c r="D12" i="28"/>
  <c r="E12" i="28" s="1"/>
  <c r="D13" i="28"/>
  <c r="E13" i="28" s="1"/>
  <c r="D14" i="28"/>
  <c r="E14" i="28" s="1"/>
  <c r="D15" i="28"/>
  <c r="E15" i="28" s="1"/>
  <c r="D16" i="28"/>
  <c r="E16" i="28" s="1"/>
  <c r="D17" i="28"/>
  <c r="E17" i="28" s="1"/>
  <c r="D18" i="28"/>
  <c r="E18" i="28" s="1"/>
  <c r="D19" i="28"/>
  <c r="E19" i="28" s="1"/>
  <c r="D20" i="28"/>
  <c r="E20" i="28" s="1"/>
  <c r="D21" i="28"/>
  <c r="E21" i="28" s="1"/>
  <c r="D22" i="28"/>
  <c r="E22" i="28" s="1"/>
  <c r="D23" i="28"/>
  <c r="E23" i="28" s="1"/>
  <c r="D24" i="28"/>
  <c r="E24" i="28" s="1"/>
  <c r="D25" i="28"/>
  <c r="E25" i="28" s="1"/>
  <c r="D26" i="28"/>
  <c r="E26" i="28" s="1"/>
  <c r="D27" i="28"/>
  <c r="E27" i="28" s="1"/>
  <c r="D28" i="28"/>
  <c r="E28" i="28" s="1"/>
  <c r="D29" i="28"/>
  <c r="E29" i="28" s="1"/>
  <c r="D30" i="28"/>
  <c r="E30" i="28" s="1"/>
  <c r="D32" i="28"/>
  <c r="E32" i="28" s="1"/>
  <c r="D33" i="28"/>
  <c r="E33" i="28" s="1"/>
  <c r="D34" i="28"/>
  <c r="E34" i="28" s="1"/>
  <c r="E2" i="28" l="1"/>
  <c r="E39" i="28" s="1"/>
  <c r="D39" i="28"/>
  <c r="D40" i="28" s="1"/>
  <c r="B9" i="27"/>
  <c r="B6" i="27" l="1"/>
  <c r="B4" i="27"/>
  <c r="C4" i="27" s="1"/>
  <c r="B7" i="27"/>
  <c r="C7" i="27" s="1"/>
  <c r="B3" i="27" l="1"/>
  <c r="B2" i="27"/>
  <c r="B2" i="29" s="1"/>
  <c r="C2" i="29" s="1"/>
  <c r="I6" i="27"/>
  <c r="C6" i="27"/>
  <c r="I9" i="27"/>
  <c r="C9" i="27"/>
  <c r="I4" i="27"/>
  <c r="I7" i="27"/>
  <c r="B5" i="27"/>
  <c r="I5" i="27" s="1"/>
  <c r="B8" i="27"/>
  <c r="I3" i="27" l="1"/>
  <c r="B3" i="29"/>
  <c r="C3" i="29" s="1"/>
  <c r="I8" i="27"/>
  <c r="B8" i="29"/>
  <c r="C8" i="29" s="1"/>
  <c r="C3" i="27"/>
  <c r="C8" i="27"/>
  <c r="I2" i="27"/>
  <c r="C2" i="27"/>
  <c r="C5" i="27"/>
  <c r="C10" i="27" l="1"/>
  <c r="D10" i="27"/>
  <c r="B10" i="27" l="1"/>
</calcChain>
</file>

<file path=xl/sharedStrings.xml><?xml version="1.0" encoding="utf-8"?>
<sst xmlns="http://schemas.openxmlformats.org/spreadsheetml/2006/main" count="2102" uniqueCount="590">
  <si>
    <t>ΠΑΝΕΠΙΣΤΗΜΙΟ ΔΥΤΙΚΗΣ ΑΤΤΙΚΗΣ</t>
  </si>
  <si>
    <t>ΕΡΓΟ: ΠΡΟΜΗΘΕΙΑ ΕΞΟΠΛΙΣΜΟΥ ΝΕΟΥ ΚΤΙΡΙΟΥ ΠΕΙΡΑΙΩΣ</t>
  </si>
  <si>
    <t>ΠΡΟΫΠΟΛΟΓΙΣΜΟΣ</t>
  </si>
  <si>
    <t>Α. ΕΞΟΠΛΙΣΜΟΣ ΧΩΡΩΝ ΤΜΗΜΑΤΟΣ ΕΣΩΤΕΡΙΚΗΣ ΑΡΧΙΤΕΚΤΟΝΙΚΗΣ</t>
  </si>
  <si>
    <t>ΚΩΔΙΚΟΣ ΕΞΟΠΛΙΣΜΟΥ</t>
  </si>
  <si>
    <t>ΠΕΡΙΓΡΑΦΗ ΕΞΟΠΛΙΣΜΟΥ</t>
  </si>
  <si>
    <t>ΜΟΝΑΔΑ ΜΕΤΡΗΣΗΣ</t>
  </si>
  <si>
    <t>ΠΟΣΟΤΗΤΑ</t>
  </si>
  <si>
    <r>
      <t xml:space="preserve">ΤΙΜΗ 
ΜΟΝΑΔΟΣ </t>
    </r>
    <r>
      <rPr>
        <b/>
        <sz val="10"/>
        <rFont val="Calibri"/>
        <family val="2"/>
        <charset val="161"/>
      </rPr>
      <t>(ΚΑΘΑΡΗ ΑΞΙΑ)</t>
    </r>
  </si>
  <si>
    <r>
      <t xml:space="preserve">ΣΥΝΟΛΙΚΗ
ΔΑΠΑΝΗ 
</t>
    </r>
    <r>
      <rPr>
        <b/>
        <sz val="9"/>
        <rFont val="Century Gothic"/>
        <family val="1"/>
      </rPr>
      <t>(ΚΑΘΑΡΗ ΑΞΙΑ)</t>
    </r>
  </si>
  <si>
    <r>
      <t xml:space="preserve">ΣΥΝΟΛΙΚΗ
ΔΑΠΑΝΗ
</t>
    </r>
    <r>
      <rPr>
        <b/>
        <sz val="9"/>
        <color rgb="FF000000"/>
        <rFont val="Century Gothic"/>
        <family val="1"/>
      </rPr>
      <t>(ΜΕ Φ.Π.Α. 24%)</t>
    </r>
  </si>
  <si>
    <t>Α.1.1</t>
  </si>
  <si>
    <t>ΤΕΜ.</t>
  </si>
  <si>
    <t>Α.1.2</t>
  </si>
  <si>
    <t>Α.1.3</t>
  </si>
  <si>
    <t>Α.1.4</t>
  </si>
  <si>
    <t>Α.1.5</t>
  </si>
  <si>
    <t>Α.1.6</t>
  </si>
  <si>
    <t>Α.1.7</t>
  </si>
  <si>
    <t>Α.1.8</t>
  </si>
  <si>
    <t>ΜΕΡΙΚΟ ΣΥΝΟΛΟ</t>
  </si>
  <si>
    <t>Α.2.1</t>
  </si>
  <si>
    <r>
      <t xml:space="preserve">ΚΑΘΙΣΜΑ ΑΠΟ ΠΟΛΥΣΤΡΩΜΑΤΙΚΟ ΦΥΛΛΟ ΔΡΥΟΣ ΚΑΙ ΑΤΣΑΛΙΝΗ ΒΑΣΗ ΜΕ ΒΑΦΗ ΠΟΥΔΡΑΣ (τύπου της Standard chair)
</t>
    </r>
    <r>
      <rPr>
        <sz val="11"/>
        <rFont val="Century Gothic"/>
        <family val="2"/>
        <charset val="161"/>
      </rPr>
      <t>Κάθισμα, με γενικές διαστάσεις 42Χ50X81εκ (ΠΧΒΧΥ) με ύψος καθίσματος 48 εκ, από φυσικά υλικά, με μεταλικό σκελετό-βάση από ατσάλι, με ανθεκτική βαφή πούδρας. Κάθσμα και πλάτη από πολυστρωματικό ξύλο δρυός.  Προϊόν με τουλάχιστον 3ετή εγγύηση.</t>
    </r>
  </si>
  <si>
    <t>Α.2.2</t>
  </si>
  <si>
    <r>
      <t xml:space="preserve">ΚΑΘΙΣΜΑ ΜΕ ΜΕΤΑΛΛΙΚΟ ΣΚΕΛΕΤΟ (αντιγραφο DAR Loungechair)
</t>
    </r>
    <r>
      <rPr>
        <sz val="11"/>
        <rFont val="Century Gothic"/>
        <family val="2"/>
        <charset val="161"/>
      </rPr>
      <t>Κάθισμα, με διαστάσεις 63Χ60Χ80εκ., (ΠΧΒΧΥ) με ύψος καθίσματος 45εκ., καθισμα και πλάτη ενιιαία από διάφανο γκρί πολυκαρβονικό πολυμερές,  με  μεταλική βάση από μασίφ ατσάλι,  με  φινίρισμα  χρωμίου και πλαστικά προστατευτικά δαπέδων.  Προϊόν με τουλάχιστον 3ετή εγγύηση.</t>
    </r>
  </si>
  <si>
    <t>Α.2.3</t>
  </si>
  <si>
    <r>
      <t xml:space="preserve">ΚΑΘΙΣΜΑ ΜΕ ΜΕΤΑΛΛΙΚΟ ΣΚΕΛΕΤΟ (τύπου The Ant chair)
</t>
    </r>
    <r>
      <rPr>
        <sz val="11"/>
        <rFont val="Century Gothic"/>
        <family val="2"/>
        <charset val="161"/>
      </rPr>
      <t>Κάθισμα στοιβαζόμενο, με διαστάσεις 51Χ52Χ75εκ. (ΠΧΒΧΥ) (ύψος καθίσματος 44εκ.), με ενιαίο κάθισμα και πλάτη από 100% πολυστρωματικό ξύλο δρυός ή αμερικάνικης καρυδιάς, με βάση από ανοξείδωτο ατσάλι SAE 304  και πλαστικά προστατευτικά δαπέδων.  Προϊόν με τουλάχιστον 3ετή εγγύηση.</t>
    </r>
  </si>
  <si>
    <t>Α.2.4</t>
  </si>
  <si>
    <r>
      <t xml:space="preserve">ΚΑΘΙΣΜΑ ΜΕ ΜΕΤΑΛΛΙΚΟ ΣΚΕΛΕΤΟ (τύπου DSR Chair)
</t>
    </r>
    <r>
      <rPr>
        <sz val="11"/>
        <rFont val="Century Gothic"/>
        <family val="2"/>
        <charset val="161"/>
      </rPr>
      <t>Κάθισμα, με διαστάσεις 47Χ55Χ81εκ. (ΠΧΒΧΥ), με ύψος καθίσματος 45 εκ., με ενιαίο κάθισμα και πλάτη από πολυκαρβονικό πολυμερές,  με βάση από μασίφ ατσάλι και πλαστικά προστατευτικά δαπέδων.  Προϊόν με τουλάχιστον 3ετή εγγύηση.</t>
    </r>
  </si>
  <si>
    <t>Α.2.5</t>
  </si>
  <si>
    <r>
      <t xml:space="preserve">ΚΑΘΙΣΜΑ ΜΕ ΜΕΤΑΛΛΙΚΟ ΠΛΕΓΜΑ ΚΑΙ ΞΥΛΙΝΗ ΒΑΣΗ (τύπου DKR Wire chair με βάση συνδυασμό ξύλου-μέταλλου)
</t>
    </r>
    <r>
      <rPr>
        <sz val="11"/>
        <rFont val="Century Gothic"/>
        <family val="2"/>
        <charset val="161"/>
      </rPr>
      <t>Κάθισμα, με διαστάσεις 50Χ47Χ82εκ.(ΠΧΒΧΥ) με ύψος καθίσματος 45εκ., με έδρα και πλάτη ενιαία από ατσάλινες ράβδους σε πλέγμα με  φινίρισμα  χρωμέ και με μαξιλάρι καθίσματος χρώματος μαύρου,  με βάση από μασίφ ατσάλι και ξύλο φουρνιστής οξιάς, με  πλαστικά προστατευτικά δαπέδων.   Προϊόν με τουλάχιστον 3ετή εγγύηση.</t>
    </r>
  </si>
  <si>
    <t>Α.2.6</t>
  </si>
  <si>
    <r>
      <t xml:space="preserve">ΚΑΘΙΣΜΑ (τύπου Side Chair DSW)
</t>
    </r>
    <r>
      <rPr>
        <sz val="11"/>
        <rFont val="Century Gothic"/>
        <family val="2"/>
        <charset val="161"/>
      </rPr>
      <t>Κάθισμα, με διαστάσεις 47Χ55Χ81εκ.(ΠΧΒΧΥ), με ύψος καθίσματος 45εκ., με μονόχρωμη έδρα και πλάτη από διάφανο γκρί πολυκαρβονικό πολυμερές.  Βάση με μεταλικές στηρίξεις από ατσάλι και πόδια από μασίφ ξύλο οξιάς διαμορφωμένο και φι νιρισμένο, σε φυσικό και σκούρο  χρώμα, με  πλαστικά προστατευτικά δαπέδων.    Προϊόν με τουλάχιστον 3ετή εγγύηση.</t>
    </r>
  </si>
  <si>
    <t>Α.2.7</t>
  </si>
  <si>
    <r>
      <t xml:space="preserve">ΚΑΘΙΣΜΑ-ΠΟΛΥΘΡΟΝΑ ΑΠΟ ΠΟΛΥΠΡΟΠΥΛΕΝΙΟ ΚΑΙ ΑΤΣΑΛΙ (τύπου DAR 'Eiffel' Arm Chair)
</t>
    </r>
    <r>
      <rPr>
        <sz val="11"/>
        <rFont val="Century Gothic"/>
        <family val="2"/>
        <charset val="161"/>
      </rPr>
      <t>Κάθισμα-πολυθρόνα, με διαστάσεις 63Χ60Χ80εκ. (ΠΧΒΧΥ), με ύψος καθίσματος 46εκ., ενιαίο κάθισμα και πλάτη από ελαφρύ πολυπροπυλένιο και βάση από επιχρωμιωμένο ατσάλι υψηλής αντοχής  και πλαστικά προστατευτικά δαπέδων.  Προϊόν με τουλάχιστον 3ετή εγγύηση.</t>
    </r>
  </si>
  <si>
    <t>Α.2.8</t>
  </si>
  <si>
    <r>
      <t xml:space="preserve">ΚΑΘΙΣΜΑ-ΠΟΛΥΘΡΟΝΑ ΑΠΟ ΠΟΛΥΠΡΟΠΥΛΕΝΙΟ ΚΑΙ ΞΥΛΙΝΗ ΒΑΣΗ (τύπου Plastic Armchair DAW)
</t>
    </r>
    <r>
      <rPr>
        <sz val="11"/>
        <rFont val="Century Gothic"/>
        <family val="2"/>
        <charset val="161"/>
      </rPr>
      <t>Κάθισμα, με διαστάσεις: 63Χ60Χ80εκ. (ΠΧΒΧΥ) με ύψος καθίσματος 45εκ., ενιαίο κάθισμα και πλάτη από ελαφρύ πολυπροπυλένιο και  βάση με σχέδιο από ατσάλι με πόδια από μασίφ ξύλο οξιάς διαμορφωμένοκαι φινιρισμένο σε φυσικό και σκούρο  χρώμα και  πλαστικά προστατευτικά δαπέδων.  Προϊόν με τουλάχιστον 3ετή εγγύηση.</t>
    </r>
  </si>
  <si>
    <t>Α.2.9</t>
  </si>
  <si>
    <r>
      <t xml:space="preserve">ΚΑΘΙΣΜΑ ΑΠΟ ΠΟΛΥΣΤΡΩΜΑΤΙΚΟ ΞΎΛΟ ΔΡΥΟΣ ή ΑΜΕΡΙΚΑΝΙΚΗΣ ΚΑΡΥΔΙΑΣ ΚΑΙ ΒΑΣΗ ΑΠΟ ΑΝΟΞΕΙΔΩΤΟ ΑΤΣΑΛΙ (τύπου Series 7 chair) 
</t>
    </r>
    <r>
      <rPr>
        <sz val="11"/>
        <rFont val="Century Gothic"/>
        <family val="2"/>
        <charset val="161"/>
      </rPr>
      <t>Κάθισμα, με διαστάσεις 50Χ52Χ77εκ.(ΠΧΒΧΥ) (ύψος καθίσματος 44εκ.), από πολυστρωματικο ξύλο δρυός ή αμερικανικης καρυδιας και βάση από ανοξείδωτο ατσάλι υψηλής αντοχής και πλαστικά προστατευτικά δαπέδων.  Προϊόν με τουλάχιστον 3ετή εγγύηση.</t>
    </r>
  </si>
  <si>
    <t>Α.2.10</t>
  </si>
  <si>
    <r>
      <t xml:space="preserve">ΚΑΘΙΣΜΑ ΑΠΟ ΠΟΛΥΣΤΡΩΜΑΤΙΚΟ ΞΥΛΟ ΔΡΥΟΣ ή ΑΜΕΡΙΚΑΝΙΚΗ ΚΑΡΥΔΙΑ (τύπου LCW chair)
</t>
    </r>
    <r>
      <rPr>
        <sz val="11"/>
        <rFont val="Century Gothic"/>
        <family val="2"/>
        <charset val="161"/>
      </rPr>
      <t>Κάθισμα, με διαστάσεις 50Χ56Χ72εκ.(ΠΧΒΧΥ) με ύψος καθίσματος 45εκ., από πολυστρωματικο μορφοποιημένο ξύλο δρυός ή αμερικανικης καρυδιας, το κάθισμα, η πλάτη και η βάση. Προϊόν με τουλάχιστον 3ετή εγγύηση.</t>
    </r>
  </si>
  <si>
    <t>Α.2.11</t>
  </si>
  <si>
    <r>
      <t xml:space="preserve">ΚΑΘΙΣΜΑ ΑΠΟ ΠΟΛΥΣΤΡΩΜΑΤΙΚΟ ΞΥΛΟ ΔΡΥΟΣ ή ΑΜΕΡΙΚΑΝΙΚΗ ΚΑΡΥΔΙΑ (τύπου CH24 Y-WISHBONE Chair)
</t>
    </r>
    <r>
      <rPr>
        <sz val="11"/>
        <rFont val="Century Gothic"/>
        <family val="2"/>
        <charset val="161"/>
      </rPr>
      <t>Κάθισμα, με διαστάσεις (ύψος, πλάτος, μήκος): 50Χ50Χ75εκ.(ΠΧΒΧΥ) με ύψος καθίσματος 45εκ.,  από μασίφ ξύλο φουρνιστής οξιάς και υψηλής ποιότητας πλεκτό φυτικό κορδόνι. Προϊόν με τουλάχιστον 3ετή εγγύηση.</t>
    </r>
  </si>
  <si>
    <t>Α.2.12</t>
  </si>
  <si>
    <r>
      <t xml:space="preserve">ΚΑΘΙΣΜΑ ΜΑΣΙΦ ΑΤΣΑΛΙ ΕΠΙΧΡΩΜΙΩΜΕΝΟ (τύπου Wire Chair)
</t>
    </r>
    <r>
      <rPr>
        <sz val="11"/>
        <rFont val="Century Gothic"/>
        <family val="2"/>
        <charset val="161"/>
      </rPr>
      <t>Κάθισμα, με διαστάσεις: 52Χ55Χ80εκ.(ΠΧΒΧΥ) με ύψος καθίσματος 45εκ.,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</si>
  <si>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Α.2.13</t>
  </si>
  <si>
    <r>
      <t xml:space="preserve">ΚΑΘΙΣΜΑ ΑΠΟ ΑΝΘΕΚΤΙΚΟ ΠΟΛΥΜΕΡΕΣ, ΣΤΟΙΒΑΖΟΜΕΝΗ (τύπου cantilever chair)
</t>
    </r>
    <r>
      <rPr>
        <sz val="11"/>
        <rFont val="Century Gothic"/>
        <family val="2"/>
        <charset val="161"/>
      </rPr>
      <t>Κάθισμα, με διαστάσεις : 49Χ58Χ85εκ. (ΠΧΒΧΥ) με ύψος καθίσματος 42εκ., από ανθεκτικό ματ πολυμερές ABS με ενιαία πλάτη- κάθισμα-βάση. Προϊόν με τουλάχιστον 3ετή εγγύηση.</t>
    </r>
  </si>
  <si>
    <t>Α.2.14</t>
  </si>
  <si>
    <r>
      <t xml:space="preserve">ΚΑΘΙΣΜΑ ΠΕΡΙΣΤΡΑΦΟΜΕΝΟ ΑΠΌ ΧΥΤΟ ΑΛΟΥΜΙΝΙΟ ΚΑΙ ΠΟΛΥΜΕΡΕΣ (τύπου Tuip chair)
</t>
    </r>
    <r>
      <rPr>
        <sz val="11"/>
        <rFont val="Century Gothic"/>
        <family val="2"/>
        <charset val="161"/>
      </rPr>
      <t>Κάθισμα, με διαστάσεις: 53Χ49Χ81εκ. (ΠΧΒΧΥ) με ύψος καθίσματος 48εκ., με βάση από χυτό αλουμίνιο με ανθεκτική βαφή πούδρας, περιστροφικό μηχανισμό και κάθισμα από ενισχυμένο πολυμερές σε γυαλιστερό φινίρισμα και μαξιλάρι καθίσματος με αφρό υψηλής πυκνότητας και υφασμάτινο αφαιρούμενο κάλυμα. Προϊόν με τουλάχιστον 3ετή εγγύηση.</t>
    </r>
  </si>
  <si>
    <t>Α.2.15</t>
  </si>
  <si>
    <r>
      <t xml:space="preserve">ΚΑΘΙΣΜΑ-ΠΟΛΥΘΡΌΝΑ ΑΠΟ ΜΑΣΙΦ ΑΤΣΑΛΙ ΕΠΙΧΡΩΜΙΩΜΕΝΟ (τύπου Diamond Chair)
</t>
    </r>
    <r>
      <rPr>
        <sz val="11"/>
        <rFont val="Century Gothic"/>
        <family val="2"/>
        <charset val="161"/>
      </rPr>
      <t>Κάθισμα-Πολυθρόνα, με διαστάσεις: 85Χ68Χ75εκ. (ΠΧΒΧΥ)με ύψος καθίσματος 41εκ., από μασιφ επιχρωμιωμένο ατσάλι σε πλέγμα με ενιαίο κάθισμα και πλάτη και βάση επίσης από μασίφ επιχρωμιωμένο ατσάλι, με μαξιλάρι καθίσματος από ανθεκτικό Ecopelle (τεχνόδερμα).  Προϊόν με τουλάχιστον 3ετή εγγύηση.</t>
    </r>
  </si>
  <si>
    <t>Α.2.16</t>
  </si>
  <si>
    <r>
      <t xml:space="preserve">ΜΕΤΑΛΛΙΚΟ ΚΑΘΙΣΜΑ ΜΕ ΣΚΕΛΕΤΟ ΧΡΩΜΙΟΥ ΚΑΙ ΜΑΞΙΛΑΡΙ (τύπου SILLA WIRE CHAIR DKR-5)
</t>
    </r>
    <r>
      <rPr>
        <sz val="11"/>
        <rFont val="Century Gothic"/>
        <family val="2"/>
        <charset val="161"/>
      </rPr>
      <t>Κάθισμα, με διαστάσεις: 49Χ54Χ85εκ.(ΠΧΒΧΥ)με ύψος καθίσματος 45εκ., μεταλλικό με σκελετό από μασίφ ατσάλι υψηλής αντοχής σε ράβδους σε μορφή πλέγματος με ενιαίο κάθισμα και πλάτη και βάση επίσης από μασίφ επιχρωμιωμένο ατσάλι, με μαξιλάρι καθίσματος από ανθεκτικό Ecopelle (100% συνθετικό τεχνόδερμα υψηλής αντοχής).  Προϊόν με τουλάχιστον 3ετή εγγύηση.</t>
    </r>
  </si>
  <si>
    <t>Α.2.17</t>
  </si>
  <si>
    <r>
      <t xml:space="preserve">ΚΑΘΙΣΜΑ ΑΠΟ ΜΑΣΙΦ ΞΎΛΟ ΟΞΙΑΣ ΜΕ ΚΑΘΙΣΜΑ ΑΠΟ ΔΕΡΜΑΤΙΝΙ (τύπου CH20 ELBOW Chair)
</t>
    </r>
    <r>
      <rPr>
        <sz val="11"/>
        <rFont val="Century Gothic"/>
        <family val="2"/>
        <charset val="161"/>
      </rPr>
      <t>Κάθισμα, με διαστάσεις:55Χ45Χ75εκ. (ΠΧΒΧΥ) με ύψος καθίσματος 47εκ., από μασίφ ξύλο οξιάς,  με μαξιλάρι καθίσματος από ανθεκτικό Ecopelle (100% συνθετικό τεχνόδερμα υψηλής αντοχής). Προϊόν με τουλάχιστον 3ετή εγγύηση.</t>
    </r>
  </si>
  <si>
    <t>Α.2.18</t>
  </si>
  <si>
    <r>
      <t xml:space="preserve">ΤΡΑΠΕΖΙ ΡΟΤΟΝΤΑ ΜΕ ΧΥΤΗ ΒΑΣΗ ΑΠΟ ΑΤΣΑΛΙ ΚΑΙ ΦΑΙΜΠΕΡΓΚΛΑΣ ΜΕ ΒΑΦΗ ΜΕ ΕΠΙΦΑΝΕΙΑ ΑΠΟ ΛΑΚΑΡΙΣΜΕΝΟ ΦΑΙΜΠΕΡΓΚΛΑΣ (τύπου Saarinen Dining Table)
</t>
    </r>
    <r>
      <rPr>
        <sz val="11"/>
        <rFont val="Century Gothic"/>
        <family val="1"/>
      </rPr>
      <t>Τραπέζι ροτόντα, με διαστάσεις (ύψος, διάμετρος):74x80εκ.. Χυτή βάση απο ατσάλι και φαίμπεργκλασ με ανθεκτική βαφή και επιφάνεια από λακαρισμένο φάιμπεργκλας υψηλής αντοχής. Προϊόν με τουλάχιστον 3ετή εγγύηση.</t>
    </r>
  </si>
  <si>
    <t xml:space="preserve">   * ΑΡΘΡΑ ΠΟΥ ΑΝΤΙΣΤΟΙΧΟΥΝ ΣΕ ΣΧΕΔΙΟ ΠΑΡΑΡΤΗΜΑΤΟΣ</t>
  </si>
  <si>
    <t>Α.3.1</t>
  </si>
  <si>
    <r>
      <t xml:space="preserve">ΕΡΜΑΡΙΑ ΓΡΑΦΕΙΩΝ ΧΑΜΗΛΑ ΜΕ ΚΑΠΑΚΙ (ΠΑΓΚΟ) ΜΕΛΑΜΙΝΗΣ ΒΑΣΕΙ ΣΧΕΔΙΟΥ ΠΑΡΑΡΤΗΜΑΤΟΣ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</si>
  <si>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Α.3.1.1 ― </t>
    </r>
    <r>
      <rPr>
        <sz val="11"/>
        <rFont val="Century Gothic"/>
        <family val="1"/>
      </rPr>
      <t>Διάσταση μήκους 420 μέγιστο ή πλησίον</t>
    </r>
  </si>
  <si>
    <t>ΤΡ. Μ.</t>
  </si>
  <si>
    <r>
      <rPr>
        <b/>
        <sz val="11"/>
        <rFont val="Century Gothic"/>
        <family val="1"/>
      </rPr>
      <t xml:space="preserve">Α.3.1.2 ― </t>
    </r>
    <r>
      <rPr>
        <sz val="11"/>
        <rFont val="Century Gothic"/>
        <family val="1"/>
      </rPr>
      <t>Διάσταση μήκους 340 μέγιστο ή πλησίον</t>
    </r>
  </si>
  <si>
    <r>
      <rPr>
        <b/>
        <sz val="11"/>
        <rFont val="Century Gothic"/>
        <family val="1"/>
      </rPr>
      <t xml:space="preserve">Α.3.1.3 ― </t>
    </r>
    <r>
      <rPr>
        <sz val="11"/>
        <rFont val="Century Gothic"/>
        <family val="1"/>
      </rPr>
      <t>Διάσταση μήκους 370 μέγιστο ή πλησίον</t>
    </r>
  </si>
  <si>
    <r>
      <rPr>
        <b/>
        <sz val="11"/>
        <rFont val="Century Gothic"/>
        <family val="1"/>
      </rPr>
      <t xml:space="preserve">Α.3.1.4 ― </t>
    </r>
    <r>
      <rPr>
        <sz val="11"/>
        <rFont val="Century Gothic"/>
        <family val="1"/>
      </rPr>
      <t>Διάσταση μήκους 270 μέγιστο ή πλησίον</t>
    </r>
  </si>
  <si>
    <r>
      <rPr>
        <b/>
        <sz val="11"/>
        <rFont val="Century Gothic"/>
        <family val="1"/>
      </rPr>
      <t xml:space="preserve">Α.3.1.5 ― </t>
    </r>
    <r>
      <rPr>
        <sz val="11"/>
        <rFont val="Century Gothic"/>
        <family val="1"/>
      </rPr>
      <t>Διάσταση μήκους 210 μέγιστο ή πλησίον</t>
    </r>
  </si>
  <si>
    <r>
      <rPr>
        <b/>
        <sz val="11"/>
        <rFont val="Century Gothic"/>
        <family val="1"/>
      </rPr>
      <t>Α.3.1.6 ―</t>
    </r>
    <r>
      <rPr>
        <sz val="11"/>
        <rFont val="Century Gothic"/>
        <family val="1"/>
      </rPr>
      <t xml:space="preserve"> Διάσταση μήκους 300 μέγιστο ή πλησίον</t>
    </r>
  </si>
  <si>
    <r>
      <rPr>
        <b/>
        <sz val="11"/>
        <rFont val="Century Gothic"/>
        <family val="1"/>
      </rPr>
      <t>Α.3.1.7 ―</t>
    </r>
    <r>
      <rPr>
        <sz val="11"/>
        <rFont val="Century Gothic"/>
        <family val="1"/>
      </rPr>
      <t xml:space="preserve"> Διάσταση μήκους 280 μέγιστο ή πλησίον</t>
    </r>
  </si>
  <si>
    <r>
      <rPr>
        <b/>
        <sz val="11"/>
        <rFont val="Century Gothic"/>
        <family val="1"/>
      </rPr>
      <t>Α.3.1.8 ―</t>
    </r>
    <r>
      <rPr>
        <sz val="11"/>
        <rFont val="Century Gothic"/>
        <family val="1"/>
      </rPr>
      <t xml:space="preserve"> Διάσταση μήκους 260 μέγιστο ή πλησίον</t>
    </r>
  </si>
  <si>
    <r>
      <rPr>
        <b/>
        <sz val="11"/>
        <rFont val="Century Gothic"/>
        <family val="1"/>
      </rPr>
      <t>Α.3.1.9 ―</t>
    </r>
    <r>
      <rPr>
        <sz val="11"/>
        <rFont val="Century Gothic"/>
        <family val="1"/>
      </rPr>
      <t xml:space="preserve"> Διάσταση μήκους 180 μέγιστο ή πλησίον</t>
    </r>
  </si>
  <si>
    <r>
      <rPr>
        <b/>
        <sz val="11"/>
        <rFont val="Century Gothic"/>
        <family val="1"/>
      </rPr>
      <t>Α.3.1.10 ―</t>
    </r>
    <r>
      <rPr>
        <sz val="11"/>
        <rFont val="Century Gothic"/>
        <family val="1"/>
      </rPr>
      <t xml:space="preserve"> Διάσταση μήκους 170 μέγιστο ή πλησίον</t>
    </r>
  </si>
  <si>
    <r>
      <rPr>
        <b/>
        <sz val="11"/>
        <rFont val="Century Gothic"/>
        <family val="1"/>
      </rPr>
      <t>Α.3.1.11 ―</t>
    </r>
    <r>
      <rPr>
        <sz val="11"/>
        <rFont val="Century Gothic"/>
        <family val="1"/>
      </rPr>
      <t xml:space="preserve"> Διάσταση μήκους 160 μέγιστο ή πλησίον</t>
    </r>
  </si>
  <si>
    <r>
      <rPr>
        <b/>
        <sz val="11"/>
        <rFont val="Century Gothic"/>
        <family val="1"/>
      </rPr>
      <t>Α.3.1.12 ―</t>
    </r>
    <r>
      <rPr>
        <sz val="11"/>
        <rFont val="Century Gothic"/>
        <family val="1"/>
      </rPr>
      <t xml:space="preserve"> Διάσταση μήκους 140 μέγιστο ή πλησίον</t>
    </r>
  </si>
  <si>
    <r>
      <rPr>
        <b/>
        <sz val="11"/>
        <rFont val="Century Gothic"/>
        <family val="1"/>
      </rPr>
      <t>Α.3.1.13 ―</t>
    </r>
    <r>
      <rPr>
        <sz val="11"/>
        <rFont val="Century Gothic"/>
        <family val="1"/>
      </rPr>
      <t xml:space="preserve"> Διάσταση μήκους 90 μέγιστο ή πλησίον</t>
    </r>
  </si>
  <si>
    <t>Α.3.2</t>
  </si>
  <si>
    <r>
      <t xml:space="preserve">ΕΡΜΑΡΙΑ ΑΙΘΟΥΣΩΝ ΧΑΜΗΛΑ ΜΕ ΚΑΠΑΚΙ (ΠΑΓΚΟ) ΚΟΝΤΡΑ ΠΛΑΚΕ 
</t>
    </r>
    <r>
      <rPr>
        <sz val="11"/>
        <rFont val="Century Gothic"/>
        <family val="2"/>
        <charset val="161"/>
      </rPr>
      <t xml:space="preserve">Ερμαρια με συνθέσεις δίφυλλων και μονόφυλων, με ρυθμιζόμενα πόδια και μπάζα από κόντρα πλακέ σημύδας ύψους έως 10εκ. βάθους 42-45εκ. και ύψος 83-86εκ. ή πλησίον. Με εσωτερικά κουτιά από έγχρωμη μελαμίνη ενδεικτικού τύπου ELTOP Interbasic D143 ματ </t>
    </r>
    <r>
      <rPr>
        <b/>
        <sz val="11"/>
        <rFont val="Century Gothic"/>
        <family val="1"/>
      </rPr>
      <t>ή πλησίον</t>
    </r>
    <r>
      <rPr>
        <sz val="11"/>
        <rFont val="Century Gothic"/>
        <family val="2"/>
        <charset val="161"/>
      </rPr>
      <t xml:space="preserve">, πάχους τουλάχιστον 16χιλ. και δύο (2) ράφια τουλάχιστον 18χιλ. με δυνατότητα τοποθέτησης σε διαφορετικά ύψη. Κάλυψη με καπάκι από κόντρα πλακέ σημύδας πάχους τουλάχιστον 25χιλ. με άχρωμο βερνίκι προστασίας και φινιρισμένα τελειώματα. Ανοιγόμενα πορτάκια πλάτους 35-45εκ. ή πλησίον, με τελική επιφάνεια έγρωμης μελαμίνης κατόπιν επιλογής.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 Τιμή με τοποθέτηση. </t>
    </r>
    <r>
      <rPr>
        <b/>
        <sz val="11"/>
        <rFont val="Century Gothic"/>
        <family val="1"/>
      </rPr>
      <t>Σύμωφνα με σχέδιο παραρτήματος Α.3.2.</t>
    </r>
  </si>
  <si>
    <r>
      <rPr>
        <b/>
        <sz val="11"/>
        <rFont val="Century Gothic"/>
        <family val="1"/>
      </rPr>
      <t xml:space="preserve">Α.3.2.1 ― Εργ. Πλαστικής Β΄ορ. </t>
    </r>
    <r>
      <rPr>
        <sz val="11"/>
        <rFont val="Century Gothic"/>
        <family val="1"/>
      </rPr>
      <t xml:space="preserve">Διάσταση: 4,78 x 45 x 80εκ. (ΜΧΠΧΥ)  </t>
    </r>
  </si>
  <si>
    <r>
      <rPr>
        <b/>
        <sz val="11"/>
        <rFont val="Century Gothic"/>
        <family val="1"/>
      </rPr>
      <t xml:space="preserve">Α.3.2.3 ― Αίθ. Αρχιτ/κης Σύνθεσης 1, α΄όρ. </t>
    </r>
    <r>
      <rPr>
        <sz val="11"/>
        <rFont val="Century Gothic"/>
        <family val="1"/>
      </rPr>
      <t xml:space="preserve">Διάσταση:4,20 x 45 x 80εκ. (ΜΧΠΧΥ)    </t>
    </r>
  </si>
  <si>
    <r>
      <rPr>
        <b/>
        <sz val="11"/>
        <rFont val="Century Gothic"/>
        <family val="1"/>
      </rPr>
      <t>Α.3.2.4 ―</t>
    </r>
    <r>
      <rPr>
        <sz val="11"/>
        <rFont val="Century Gothic"/>
        <family val="1"/>
      </rPr>
      <t xml:space="preserve"> </t>
    </r>
    <r>
      <rPr>
        <b/>
        <sz val="11"/>
        <rFont val="Century Gothic"/>
        <family val="2"/>
        <charset val="161"/>
      </rPr>
      <t xml:space="preserve">Αίθ. Αρχιτ/κης Σύνθεσης 2, α΄όρ. </t>
    </r>
    <r>
      <rPr>
        <sz val="11"/>
        <rFont val="Century Gothic"/>
        <family val="1"/>
      </rPr>
      <t xml:space="preserve">Διάσταση: 4.11 x 45 x 80εκ. (ΜΧΠΧΥ) </t>
    </r>
  </si>
  <si>
    <r>
      <rPr>
        <b/>
        <sz val="11"/>
        <rFont val="Century Gothic"/>
        <family val="1"/>
      </rPr>
      <t>Α.3.2.5 ―</t>
    </r>
    <r>
      <rPr>
        <b/>
        <sz val="11"/>
        <rFont val="Century Gothic"/>
        <family val="2"/>
        <charset val="161"/>
      </rPr>
      <t xml:space="preserve"> Αίθ. Αρχιτ/κης Σύνθεσης 3, α΄όρ. </t>
    </r>
    <r>
      <rPr>
        <sz val="11"/>
        <rFont val="Century Gothic"/>
        <family val="2"/>
        <charset val="161"/>
      </rPr>
      <t xml:space="preserve">Διάσταση: </t>
    </r>
    <r>
      <rPr>
        <sz val="11"/>
        <rFont val="Century Gothic"/>
        <family val="1"/>
      </rPr>
      <t xml:space="preserve">3,57 x 45 x 80εκ. (ΜΧΠΧΥ) </t>
    </r>
  </si>
  <si>
    <r>
      <rPr>
        <b/>
        <sz val="11"/>
        <rFont val="Century Gothic"/>
        <family val="1"/>
      </rPr>
      <t>Α.3.2.6 ―</t>
    </r>
    <r>
      <rPr>
        <b/>
        <sz val="11"/>
        <rFont val="Century Gothic"/>
        <family val="2"/>
        <charset val="161"/>
      </rPr>
      <t xml:space="preserve"> Αιθ. Γενικών Σχεδ/κων Μαθημ., α΄όρ. </t>
    </r>
    <r>
      <rPr>
        <sz val="11"/>
        <rFont val="Century Gothic"/>
        <family val="2"/>
        <charset val="161"/>
      </rPr>
      <t xml:space="preserve">Διάσταση: </t>
    </r>
    <r>
      <rPr>
        <sz val="11"/>
        <rFont val="Century Gothic"/>
        <family val="1"/>
      </rPr>
      <t xml:space="preserve">3,67 x 45 x 80εκ. (ΜΧΠΧΥ) </t>
    </r>
  </si>
  <si>
    <t>Α.3.3</t>
  </si>
  <si>
    <r>
      <rPr>
        <b/>
        <u/>
        <sz val="11"/>
        <rFont val="Century Gothic"/>
        <family val="1"/>
      </rPr>
      <t xml:space="preserve">ΕΝΤΟΙΧΙΣΜΕΝΟ ΕΡΜΑΡΙΟ ΣΕ ΕΣΟΧΗ ΚΟΓΧΗΣ ΚΑΙ ΕΛΕΥΘΕΡΗΣ ΤΟΠΟΘΕΤΗΣΗΣ ― ΒΑΣΕΙ ΣΧΕΔΙΟΥ ΠΑΡΑΡΤΗΜΑΤΟΣ
</t>
    </r>
    <r>
      <rPr>
        <sz val="11"/>
        <rFont val="Century Gothic"/>
        <family val="1"/>
      </rPr>
      <t xml:space="preserve">Ντουλάπα ανοιγόμενη δύο φύλλων, από μοριοσανίδα πάχους τουλάχιστον 25χιλ. και επένδυση έγχρωμης μελαμίνης ενδεικτικού τύπου ELTOP Interbasic D143 ματ </t>
    </r>
    <r>
      <rPr>
        <b/>
        <sz val="11"/>
        <rFont val="Century Gothic"/>
        <family val="1"/>
      </rPr>
      <t>ή πλησίον</t>
    </r>
    <r>
      <rPr>
        <sz val="11"/>
        <rFont val="Century Gothic"/>
        <family val="1"/>
      </rPr>
      <t xml:space="preserve">. Με εσωτερικά κουτιά με επένδυση μελαμίνης ιδίου χρώματος και πάχους τουλάχιστον 16 χιλ. με πέντε ράφια πάχους τουλάχιστον 18 mm εσωτερικά με δυνατότητα αλλαγής ύψους, με τέσσερις μεντεσέδες σε κάθε ανοιγόμενη πόρτα, με κλειδαριές ασφαλείας, με master key,  με ρυθμιζόμενα πόδια και μπάζα από κόντρα-πλακέ σημύδας έως 10 εκ., με διαστάσεις 110Χ60Χ230 έως 290εκ(ΠxΒxΥ). Με καταφραγή ίδιας τελικής επιφάνειας με τα ερμάρια για την τοποθέτηση της σύνθεσης σε κόγχες των τοίχων, κατόπιν επί τόπου μέτρησης σε όποιες αίθουσες χρειάζεται. Τιμή με τοποθέτηση. </t>
    </r>
    <r>
      <rPr>
        <b/>
        <sz val="11"/>
        <rFont val="Century Gothic"/>
        <family val="1"/>
      </rPr>
      <t>Σύμφωνα με σχέδιο παραρτήματος Α.3.3.</t>
    </r>
  </si>
  <si>
    <t>Α.3.4</t>
  </si>
  <si>
    <r>
      <t xml:space="preserve">ΕΡΜΑΡΙΑ ΒΑΡΕΩΣ ΤΥΠΟΥ ΑΠΟ ΜΟΡΙΟΣΑΝΙΔΑ ΜΕ ΕΠΕΝΔΥΣΗ ΜΕΛΑΜΙΝΗΣ
</t>
    </r>
    <r>
      <rPr>
        <sz val="11"/>
        <rFont val="Century Gothic"/>
        <family val="1"/>
      </rPr>
      <t>Ερμάρια με βάθος 0,60m και ύψος 2,50m, από φύλλα μοριοσανίδων με επένδυση μελαμίνης σε όλες τις έδρες τους, πάχους 30 mm και μήκους 1,30 ή 1,60 m, με 5 ράφια καθ’ ύψος, από το ίδιο υλικό, επίσης πάχους 30 mm και περιστρεφόμενες, δίφυλλες θύρες από το ίδιο υλικό, πάχους 24mm, με 5 στροφείς βαρέως τύπου ανά φύλλο και εξωτερικές χειρολαβές. Κάθε ερμάριο θα έχει 8 πόδια με δυνατότητα ρύθμισης ύψους.</t>
    </r>
  </si>
  <si>
    <t>Α.3.5</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</si>
  <si>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140Χ75 εκ., με τελική επιφάνεια από κοντρα πλακε σημυδας πάχους τουλάχιστον 25mm, με φινιρισμένες άνω ακμές (φάλτσο) και βερνίκι.</t>
    </r>
  </si>
  <si>
    <t>Α.3.6</t>
  </si>
  <si>
    <r>
      <t xml:space="preserve">ΑΠΟΚΑΤΑΣΤΑΣΗ ΚΑΙ ΜΕΤΑΣΚΕΥΗ ΥΦΙΣΤΑΜΕΝΩΝ ΣΧΕΔΙΑΣΤΗΡΙΩΝ ΜΕ ΚΑΠΑΚΙ ΑΠΟ ΚΟΝΤΡΑ ΠΛΑΚΕ ΦΙΝΙΡΙΣΜΕΝΟ
</t>
    </r>
    <r>
      <rPr>
        <sz val="11"/>
        <rFont val="Century Gothic"/>
        <family val="2"/>
        <charset val="161"/>
      </rPr>
      <t>Αποξήλωση παλαιών και τοποθέτηση νέων καπακιών πάγκων εργασίας, διάστασης 260Χ85 εκ., με τελική επιφάνεια από κοντρα πλακε σημυδας πάχους τουλάχιστον 25mm, με φινιρισμένες άνω ακμές και βερνίκι.</t>
    </r>
  </si>
  <si>
    <t xml:space="preserve">   </t>
  </si>
  <si>
    <t>Α.3.7</t>
  </si>
  <si>
    <r>
      <t xml:space="preserve">ΜΟΝΑΔΑ ΕΠΕΚΤΑΣΗΣ ΓΡΑΦΕΙΟY ΒΑΣΕΙ ΣΧΕΔΙΟΥ ΠΑΡΑΡΤΗΜΑΤΟΣ
</t>
    </r>
    <r>
      <rPr>
        <sz val="11"/>
        <rFont val="Century Gothic"/>
        <family val="2"/>
        <charset val="161"/>
      </rPr>
      <t xml:space="preserve">Μονάδα γραφείου για επέκταση υφιστάμενου τραπεζιού συμβουλίου, με κατασκευή από μοριοσανίδα πάχους 25χιλ. με επένδυση μελαμίνης χρώματος γκρί ενδεικτικού τύπου ELTOP Interbasic D143 ματ </t>
    </r>
    <r>
      <rPr>
        <b/>
        <sz val="11"/>
        <rFont val="Century Gothic"/>
        <family val="1"/>
      </rPr>
      <t>ή πλησίον</t>
    </r>
    <r>
      <rPr>
        <sz val="11"/>
        <rFont val="Century Gothic"/>
        <family val="2"/>
        <charset val="161"/>
      </rPr>
      <t xml:space="preserve">, με ταινία pvc στα τελειώματα ίδιου χρώματος, με εξαρτήματα στη βάση για την ρύθμιση ύψους. </t>
    </r>
    <r>
      <rPr>
        <b/>
        <sz val="11"/>
        <rFont val="Century Gothic"/>
        <family val="1"/>
      </rPr>
      <t>Σύμφωνα με σχέδιο παραρτήματος Α.3.7.</t>
    </r>
  </si>
  <si>
    <t>Α.3.8</t>
  </si>
  <si>
    <r>
      <rPr>
        <b/>
        <u/>
        <sz val="11"/>
        <rFont val="Century Gothic"/>
        <family val="1"/>
      </rPr>
      <t>ΚΑΘΙΣΤΙΚΟΣ ΠΑΓΚΟΣ ΑΝΑΜΟΝΗΣ</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</si>
  <si>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Α.4.1</t>
  </si>
  <si>
    <r>
      <t xml:space="preserve">ΕΠΙΦΑΝΕΙΑ ΑΝΑΚΟΙΝΩΣΕΩΝ ΤΟΙΧΟΥ ΛΙΝΟΤΑΠΗΤΑ ΧΩΡΙΣ ΠΡΟΦΙΛ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</si>
  <si>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M2</t>
  </si>
  <si>
    <t>Α.4.2</t>
  </si>
  <si>
    <r>
      <t xml:space="preserve">ΕΠΙΦΑΝΕΙΑ ΑΝΑΚΟΙΝΩΣΕΩΝ ΤΟΙΧΟΥ ΧΩΡΙΣ ΠΡΟΦΙΛ ΤΥΠΟΥ FELT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</si>
  <si>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Α.4.3</t>
  </si>
  <si>
    <r>
      <t xml:space="preserve">ΑΣΠΡΟΠΙΝΑΚΑΣ ΤΟΙΧΟΥ ΧΩΡΙΣ ΠΡΟΦΙΛ
</t>
    </r>
    <r>
      <rPr>
        <sz val="11"/>
        <rFont val="Century Gothic"/>
        <family val="1"/>
      </rPr>
      <t>Ασπροπίνακας τοίχου από λευκό εμαγιέ ατσάλι 10mm, χωρις πλαίσιο, με δυνατότητα δημιουργίας οπτικά συνεχόμενης επιφάνειας ύψους τουλάχιστον 2μ, με δυνατότητα μαγνητικής ανάρτησης. Προϊόν με ποιοτική πιστοποίηση και τοποθέτηση. Ενδεικτικά μοντέλα Chameleon Board Wall της Planning Sisplamo ή παρόμοιο, με ενδεικτική διάσταση 198Χ294 εκ.</t>
    </r>
  </si>
  <si>
    <t>ΤΜΗΜΑ 5: "Α.5 ΚΟΥΡΤΙΝΕΣ / ΠΕΡΣΙΔΕΣ / ΡΟΛΕΡ ΑΙΘΟΥΣΩΝ"</t>
  </si>
  <si>
    <t>Α.5.1</t>
  </si>
  <si>
    <t>ΓΡΑΦΕΙΟ ΔΕΠ 1 ΡΟΛΕΡ  ΧΕΙΡ.ΔΕΞ ΜΕ Π3,05*Υ2,10</t>
  </si>
  <si>
    <t>Μ2</t>
  </si>
  <si>
    <t>ΓΡΑΦΕΙΟ ΔΕΠ 1 ΡΟΛΕΡ  ΧΕΙΡ.ΔΕΞ ΜΕ Π3,00*Υ2,10</t>
  </si>
  <si>
    <t>ΓΡΑΦΕΙΟ ΔΕΠ 2 ΡΟΛΕΡ  ΧΕΙΡ.ΔΕΞΙΑ ΜΕ Π2,00*Υ2,10</t>
  </si>
  <si>
    <t>ΓΡΑΦΕΙΟ ΔΕΠ 2 ΡΟΛΕΡ  ΧΕΙΡ.ΑΡΙΣΤ ΜΕ Π2,00*Υ2,10</t>
  </si>
  <si>
    <t>ΓΡΑΦΕΙΟ ΔΕΠ 2 ΡΟΛΕΡ  ΧΕΙΡ.ΑΡΙΣΤ. ΜΕ Π2,25*Υ2,10</t>
  </si>
  <si>
    <t>ΓΡΑΦΕΙΟ ΔΕΠ 3 ΡΟΛΕΡ  ΧΕΙΡ.ΔΕΞΙΑ ΜΕ Π2,35*Υ2,10</t>
  </si>
  <si>
    <t>ΓΡΑΦΕΙΟ ΔΕΠ 3 ΡΟΛΕΡ  ΧΕΙΡ.ΔΕΞΙΑ ΜΕ Π2,30*Υ2,10</t>
  </si>
  <si>
    <t>ΓΡΑΦΕΙΟ ΔΕΠ 4 ΡΟΛΕΡ  ΧΕΙΡ.ΔΕΞΙΑ ΜΕ Π1,80*Υ 2,10</t>
  </si>
  <si>
    <t>ΓΡΑΦΕΙΟ ΔΕΠ 5 ΡΟΛΕΡ  ΧΕΙΡ.ΔΕΞΙΑ ΜΕ Π3,25*Υ2,10</t>
  </si>
  <si>
    <t>ΓΡΑΦΕΙΟ ΔΕΠ 6 ΡΟΛΕΡ  ΧΕΙΡ.ΔΕΞ ΜΕ Π3,05*Υ2,10</t>
  </si>
  <si>
    <t>ΓΡΑΦΕΙΟ ΠΡΟΕΔΡΟΥ ΡΟΛΕΡ ΧΕΙΡ.ΔΕΞΙΑ ΜΕ Π1,45*Υ2,10</t>
  </si>
  <si>
    <t>ΓΡΑΦΕΙΟ ΠΡΟΕΔΡΟΥ ΡΟΛΕΡ ΧΕΙΡ.ΔΕΞΙΑ ΜΕ Π1,50*Υ2,10</t>
  </si>
  <si>
    <t>ΥΠΗΡΕΣΙΑ ΤΟΠΟΘΕΤΗΣΗΣ ΡΟΛΕΡ</t>
  </si>
  <si>
    <t>ΤΕΜ</t>
  </si>
  <si>
    <t>Α.5.2</t>
  </si>
  <si>
    <t>ΤΡ.Μ.</t>
  </si>
  <si>
    <t>ΤΜΗΜΑ 6: "Α.6 ΜΕΤΑΛΛΙΚΕΣ ΚΑΤΑΣΚΕΥΕΣ"</t>
  </si>
  <si>
    <t>Α.6.1</t>
  </si>
  <si>
    <r>
      <rPr>
        <b/>
        <u/>
        <sz val="11"/>
        <rFont val="Century Gothic"/>
        <family val="1"/>
      </rPr>
      <t>ΤΡΟΧΗΛΑΤΟ ΔΙΑΧΩΡΙΣΤΙΚΟ</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</si>
  <si>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Α.6.2</t>
  </si>
  <si>
    <r>
      <t xml:space="preserve">ΔΙΑΧΩΡΙΣΤΙΚΟ ΓΡΑΜΜΑΤΕΙΑΣ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</si>
  <si>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Β. ΕΞΟΠΛΙΣΜΟΣ ΧΩΡΩΝ ΤΜΗΜΑΤΟΣ ΦΩΤΟΓΡΑΦΙΑΣ</t>
  </si>
  <si>
    <t>Β.1.1</t>
  </si>
  <si>
    <t>Β.1.2</t>
  </si>
  <si>
    <t>Β.1.3</t>
  </si>
  <si>
    <t>Β.1.4</t>
  </si>
  <si>
    <t>Β.1.5</t>
  </si>
  <si>
    <t>Β.1.6</t>
  </si>
  <si>
    <t>Β.1.7</t>
  </si>
  <si>
    <t>Β.1.8</t>
  </si>
  <si>
    <r>
      <t xml:space="preserve">ΕΡΜΑΡΙΑ ΓΡΑΦΕΙΩΝ ΧΑΜΗΛΑ ΜΕ ΚΑΠΑΚΙ (ΠΑΓΚΟ) ΜΕΛΑΜΙΝΗΣ ΒΑΣΕΙ ΣΧΕΔΙΟΥ ΔΙΑΡΡΥΘΜΙΣΗΣ (ΟΠΩΣ Α.3.1)
</t>
    </r>
    <r>
      <rPr>
        <sz val="11"/>
        <rFont val="Century Gothic"/>
        <family val="1"/>
      </rPr>
      <t xml:space="preserve">Ερμάρια με συνθέσεις δίφυλλων και μονόφυλλων ερμαρίων, με ρυθμιζόμενα πόδια και μπάζα έως 10 εκ.,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Κάλυψη με καπάκι (πάγκο) και ανοιγόμενα πορτάκια πλάτους 35-45 εκ ή πλησίον, με τελική επιφάνεια λευκής μελαμίνης σαγρέ τουλάχιστον 18 χιλ.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</si>
  <si>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Β.2.1.1 ― </t>
    </r>
    <r>
      <rPr>
        <sz val="11"/>
        <rFont val="Century Gothic"/>
        <family val="1"/>
      </rPr>
      <t>Διάσταση μήκους 420 μέγιστο ή πλησίον (Αιθ. Β1 &amp; Β2)</t>
    </r>
  </si>
  <si>
    <r>
      <rPr>
        <b/>
        <sz val="11"/>
        <rFont val="Century Gothic"/>
        <family val="1"/>
      </rPr>
      <t xml:space="preserve">Β.2.1.2 ― </t>
    </r>
    <r>
      <rPr>
        <sz val="11"/>
        <rFont val="Century Gothic"/>
        <family val="1"/>
      </rPr>
      <t>Διάσταση μήκους 360 μέγιστο ή πλησίον (Αιθ. Β3)</t>
    </r>
  </si>
  <si>
    <r>
      <rPr>
        <b/>
        <sz val="11"/>
        <rFont val="Century Gothic"/>
        <family val="1"/>
      </rPr>
      <t xml:space="preserve">Β.2.1.3 ― </t>
    </r>
    <r>
      <rPr>
        <sz val="11"/>
        <rFont val="Century Gothic"/>
        <family val="1"/>
      </rPr>
      <t>Διάσταση μήκους 365 μέγιστο ή πλησίον (Αιθ. Β4)</t>
    </r>
  </si>
  <si>
    <r>
      <rPr>
        <b/>
        <sz val="11"/>
        <rFont val="Century Gothic"/>
        <family val="1"/>
      </rPr>
      <t xml:space="preserve">Β.2.1.4 ― </t>
    </r>
    <r>
      <rPr>
        <sz val="11"/>
        <rFont val="Century Gothic"/>
        <family val="1"/>
      </rPr>
      <t>Διάσταση μήκους 250 μέγιστο ή πλησίον (Γρ. ΔΕΠ 1α, Εργ. Stop Motion Υ.02.04)</t>
    </r>
  </si>
  <si>
    <r>
      <rPr>
        <b/>
        <sz val="11"/>
        <rFont val="Century Gothic"/>
        <family val="1"/>
      </rPr>
      <t xml:space="preserve">Β.2.1.5 ― </t>
    </r>
    <r>
      <rPr>
        <sz val="11"/>
        <rFont val="Century Gothic"/>
        <family val="1"/>
      </rPr>
      <t>Διάσταση μήκους 210 μέγιστο ή πλησίον (Γρ. ΔΕΠ 1β)</t>
    </r>
  </si>
  <si>
    <r>
      <rPr>
        <b/>
        <sz val="11"/>
        <rFont val="Century Gothic"/>
        <family val="1"/>
      </rPr>
      <t>Β.2.1.6 ―</t>
    </r>
    <r>
      <rPr>
        <sz val="11"/>
        <rFont val="Century Gothic"/>
        <family val="1"/>
      </rPr>
      <t xml:space="preserve"> Διάσταση μήκους 295 μέγιστο ή πλησίον (Γρ. ΔΕΠ 2)</t>
    </r>
  </si>
  <si>
    <r>
      <rPr>
        <b/>
        <sz val="11"/>
        <rFont val="Century Gothic"/>
        <family val="1"/>
      </rPr>
      <t>Β.2.1.7 ―</t>
    </r>
    <r>
      <rPr>
        <sz val="11"/>
        <rFont val="Century Gothic"/>
        <family val="1"/>
      </rPr>
      <t xml:space="preserve"> Διάσταση μήκους 280 μέγιστο ή πλησίον (Αιθ. Β6)</t>
    </r>
  </si>
  <si>
    <r>
      <rPr>
        <b/>
        <sz val="11"/>
        <rFont val="Century Gothic"/>
        <family val="1"/>
      </rPr>
      <t>Β.2.1.8 ―</t>
    </r>
    <r>
      <rPr>
        <sz val="11"/>
        <rFont val="Century Gothic"/>
        <family val="1"/>
      </rPr>
      <t xml:space="preserve"> Διάσταση μήκους 170 μέγιστο ή πλησίον (Γρ. ΔΕΠ 3)</t>
    </r>
  </si>
  <si>
    <r>
      <rPr>
        <b/>
        <sz val="11"/>
        <rFont val="Century Gothic"/>
        <family val="1"/>
      </rPr>
      <t>Β.2.1.9 ―</t>
    </r>
    <r>
      <rPr>
        <sz val="11"/>
        <rFont val="Century Gothic"/>
        <family val="1"/>
      </rPr>
      <t xml:space="preserve"> Διάσταση μήκους 270 μέγιστο ή πλησίον (Γρ. ΔΕΠ 3)</t>
    </r>
  </si>
  <si>
    <r>
      <rPr>
        <b/>
        <sz val="11"/>
        <rFont val="Century Gothic"/>
        <family val="1"/>
      </rPr>
      <t>Β.2.1.10 ―</t>
    </r>
    <r>
      <rPr>
        <sz val="11"/>
        <rFont val="Century Gothic"/>
        <family val="1"/>
      </rPr>
      <t xml:space="preserve"> Διάσταση μήκους 270 μέγιστο ή πλησίον (Αρχείο Γραμματείας)</t>
    </r>
  </si>
  <si>
    <r>
      <rPr>
        <b/>
        <sz val="11"/>
        <rFont val="Century Gothic"/>
        <family val="1"/>
      </rPr>
      <t>Β.2.1.11 ―</t>
    </r>
    <r>
      <rPr>
        <sz val="11"/>
        <rFont val="Century Gothic"/>
        <family val="1"/>
      </rPr>
      <t xml:space="preserve"> Διάσταση μήκους 270 μέγιστο ή πλησίον (Γρ. ΔΕΠ 4)</t>
    </r>
  </si>
  <si>
    <r>
      <rPr>
        <b/>
        <sz val="11"/>
        <rFont val="Century Gothic"/>
        <family val="1"/>
      </rPr>
      <t>Β.2.1.12 ―</t>
    </r>
    <r>
      <rPr>
        <sz val="11"/>
        <rFont val="Century Gothic"/>
        <family val="1"/>
      </rPr>
      <t xml:space="preserve"> Διάσταση μήκους 90 μέγιστο ή πλησίον (3Χ Γραμματεία)</t>
    </r>
  </si>
  <si>
    <r>
      <t xml:space="preserve">ΕΡΜΑΡΙΑ ΓΡΑΦΕΙΩΝ ΑΝΑΡΤΗΜΕΝΑ ΒΑΣΕΙ ΣΧΕΔΙΟΥ ΔΙΑΡΡΥΘΜΙΣΗΣ 
</t>
    </r>
    <r>
      <rPr>
        <sz val="11"/>
        <rFont val="Century Gothic"/>
        <family val="1"/>
      </rPr>
      <t xml:space="preserve">Ερμάρια με συνθέσεις δίφυλλων και μονόφυλλων ερμαρίων, αναρτημένα, βάθους 40-45 εκ. και ύψους 83- 86 εκ. </t>
    </r>
    <r>
      <rPr>
        <b/>
        <sz val="11"/>
        <rFont val="Century Gothic"/>
        <family val="1"/>
      </rPr>
      <t>ή πλησίον</t>
    </r>
    <r>
      <rPr>
        <sz val="11"/>
        <rFont val="Century Gothic"/>
        <family val="1"/>
      </rPr>
      <t>. Με εσωτερικά κουτιά από λευκή μελαμίνη πάχους τουλάχιστον 16 χιλ. και δύο (2) ράφια πάχους τουλάχιστον 18 χιλ. με δυνατότητα τοποθέτησης σε διαφορετικά ύψη. Τα πορτάκια θα φέρουν ρυθμιζόμενους μεντεσέδες με φρένο και μεταλλικά πόμολα επιλογής της υπηρεσίας κατόπιν δειγματισμού. Όλες οι επιφάνειες θα είναι φινιρισμένες με περιμετρική ταινία στο χρώμα της επιφάνειας και θα είναι επιμελώς φροντισμένες. Τα ερμάρια θα φέρουν κεντρική κλειδαριά (master key) μόνο ή μαζί με κλειδαριά συνδυασμού. Με πλαϊνά ίδιας τελικής επιφάνειας με τα ερμάρια σε περίπτωση ελεύθερης τοποθέτησης ή καταφραγή  ίδιας τελικής επιφάνειας με τα ερμάρια σε περίπτωση ενσωμάτωσης / τοποθέτησης της σύνθεσης σε κόγχη τοίχου, κατόπιν επί τόπου μέτρησης.</t>
    </r>
  </si>
  <si>
    <r>
      <rPr>
        <b/>
        <sz val="11"/>
        <rFont val="Century Gothic"/>
        <family val="1"/>
      </rPr>
      <t xml:space="preserve">Β.2.2.1 ― </t>
    </r>
    <r>
      <rPr>
        <sz val="11"/>
        <rFont val="Century Gothic"/>
        <family val="1"/>
      </rPr>
      <t>Διάσταση μήκους 520 μέγιστο ή πλησίον (ΕΡΓΑΣΤΗΡΙΟ ΦΕΗ)</t>
    </r>
  </si>
  <si>
    <r>
      <rPr>
        <b/>
        <sz val="11"/>
        <rFont val="Century Gothic"/>
        <family val="1"/>
      </rPr>
      <t xml:space="preserve">Β.2.2.2 ― </t>
    </r>
    <r>
      <rPr>
        <sz val="11"/>
        <rFont val="Century Gothic"/>
        <family val="1"/>
      </rPr>
      <t>Διάσταση μήκους 180 μέγιστο ή πλησίον (ΕΡΓΑΣΤΗΡΙΟ ΦΕΗ)</t>
    </r>
  </si>
  <si>
    <r>
      <rPr>
        <b/>
        <u/>
        <sz val="11"/>
        <rFont val="Century Gothic"/>
        <family val="1"/>
      </rPr>
      <t>ΚΑΘΙΣΤΙΚΟΣ ΠΑΓΚΟΣ ΑΝΑΜΟΝΗΣ (ΟΠΩΣ Α.3.8)</t>
    </r>
    <r>
      <rPr>
        <u/>
        <sz val="11"/>
        <rFont val="Century Gothic"/>
        <family val="1"/>
      </rPr>
      <t xml:space="preserve">
</t>
    </r>
    <r>
      <rPr>
        <sz val="11"/>
        <rFont val="Century Gothic"/>
        <family val="1"/>
      </rPr>
      <t xml:space="preserve">Πάγκος κάθισμα, κόντρα πλακέ  σημύδα πάχους κατ ελάχιστο 15χιλ _ λουστραρισμένο  με διαστάσεις 225 Χ 50 Χ45 / τεμάχιo σε σχήμα "Π". </t>
    </r>
    <r>
      <rPr>
        <b/>
        <sz val="11"/>
        <rFont val="Century Gothic"/>
        <family val="1"/>
      </rPr>
      <t>Σύμφωνα με σχέδιο παραρτήματος Α.3.8.</t>
    </r>
  </si>
  <si>
    <t>Β.3.1</t>
  </si>
  <si>
    <r>
      <t xml:space="preserve">ΕΠΙΦΑΝΕΙΑ ΑΝΑΚΟΙΝΩΣΕΩΝ ΤΟΙΧΟΥ ΛΙΝΟΤΑΠΗΤΑ ΧΩΡΙΣ ΠΡΟΦΙΛ (ΟΠΩΣ Α.4.1)
</t>
    </r>
    <r>
      <rPr>
        <sz val="11"/>
        <rFont val="Century Gothic"/>
        <family val="1"/>
      </rPr>
      <t>Πλακες ανακοινωσεων τοίχου από λινοτάπητα πάχους τουλάχιστον 6mm, χωρις πλαίσιο, με δυνατότητα δημιουργίας οπτικά συνεχόμενης επιφάνειας ύψους 2,40 μ., με δυνατότητα επιλογής χρωμάτων. Προϊόν με ποιοτική πιστοποίηση και τοποθέτηση.</t>
    </r>
  </si>
  <si>
    <t>Β.3.2</t>
  </si>
  <si>
    <r>
      <t xml:space="preserve">ΕΠΙΦΑΝΕΙΑ ΑΝΑΚΟΙΝΩΣΕΩΝ ΤΟΙΧΟΥ ΧΩΡΙΣ ΠΡΟΦΙΛ ΤΥΠΟΥ FELT (ΟΠΩΣ Α.4.2)
</t>
    </r>
    <r>
      <rPr>
        <sz val="11"/>
        <rFont val="Century Gothic"/>
        <family val="1"/>
      </rPr>
      <t>Ταπετσαρία τοίχου από ηχοαπορροφητική τσόχα από 100% PET, με αυτοκόλλητη πλάτη για εύκολη τοποθέτηση, πάχους τουλάχιστον 6mm + 0,1mm αυτοκόλλητη ταινία , με δυνατότητα δημιουργίας οπτικά συνεχόμενης επιφάνειας φάρδους 1μ. ή πλησίον, Pinnable, με δυνατότητα επιλογής χρωμάτων. Προϊόν με ποιοτική πιστοποίηση και τοποθέτηση.</t>
    </r>
  </si>
  <si>
    <t>Β.4.1</t>
  </si>
  <si>
    <t>ΓΡΑΦΕΙΟ ΔΕΠ 4 ΡΟΛΕΡ  ΧΕΙΡ.ΔΕΞΙΑ ΜΕ Π2,00*Υ2,10</t>
  </si>
  <si>
    <t>ΓΡΑΦΕΙΟ ΔΕΠ 4 ΡΟΛΕΡ  ΧΕΙΡ.ΑΡΙΣΤ ΜΕ Π2,00*Υ2,10</t>
  </si>
  <si>
    <t>ΓΡΑΦΕΙΟ ΔΕΠ 4 ΡΟΛΕΡ  ΧΕΙΡ.ΑΡΙΣΤ. ΜΕ Π2,25*Υ2,10</t>
  </si>
  <si>
    <t>ΕΡΓΑΣΤΗΡΙΟ ΦΕΗ ΡΟΛΕΡ  ΧΕΙΡ.ΔΕΞΙΑ ΜΕ Π2,35*Υ2,10</t>
  </si>
  <si>
    <t>ΕΡΓΑΣΤΗΡΙΟ ΦΕΗ ΡΟΛΕΡ  ΧΕΙΡ.ΔΕΞΙΑ ΜΕ Π2,30*Υ2,10</t>
  </si>
  <si>
    <t>ΓΡΑΦΕΙΟ ΔΕΠ 3 ΡΟΛΕΡ  ΧΕΙΡ.ΔΕΞΙΑ ΜΕ Π3,25*Υ2,10</t>
  </si>
  <si>
    <t>ΓΡΑΦΕΙΟ ΔΕΠ 2 ΡΟΛΕΡ  ΧΕΙΡ.ΔΕΞ ΜΕ Π3,05*Υ2,10</t>
  </si>
  <si>
    <t>ΕΡΓΑΣΤΗΡΙΟ ΦΕΗ ΡΟΛΕΡ ΧΕΙΡ.ΔΕΞΙΑ ΜΕ Π1,45*Υ2,10</t>
  </si>
  <si>
    <t>ΕΡΓΑΣΤΗΡΙΟ ΦΕΗ ΡΟΛΕΡ ΧΕΙΡ.ΔΕΞΙΑ ΜΕ Π1,50*Υ2,10</t>
  </si>
  <si>
    <t>Β.4.2</t>
  </si>
  <si>
    <t>Β.5.1</t>
  </si>
  <si>
    <r>
      <rPr>
        <b/>
        <u/>
        <sz val="11"/>
        <rFont val="Century Gothic"/>
        <family val="1"/>
      </rPr>
      <t>ΤΡΟΧΗΛΑΤΟ ΔΙΑΧΩΡΙΣΤΙΚΟ (ΟΠΩΣ Α.6.1)</t>
    </r>
    <r>
      <rPr>
        <b/>
        <sz val="11"/>
        <rFont val="Century Gothic"/>
        <family val="1"/>
      </rPr>
      <t xml:space="preserve">
</t>
    </r>
    <r>
      <rPr>
        <sz val="11"/>
        <rFont val="Century Gothic"/>
        <family val="1"/>
      </rPr>
      <t xml:space="preserve">Τροχήλατο κινητό διαχωριστικό κατασκευασμένο από επεξεργασμένη (στρατζαριστή) μαύρη λαμαρίνα 2mm, αποτελούμενο από δυο πλαίσια σε σχήμα "Π" διατομής 60Χ40mm με εσοχή 22mm σε όλο τους το μήκος, για την υποδοχή του ξύλου και με "περαστές" βίδες σύσφιξης κατ΄ελάχιστον έξι, με μεταλλική επεκτεινόμενη βάση έδρασης, με τέσσερις ρόδες με φρένο για σταθεροποίηση. Η επιφάνεια του διαχωριστικού θα είναι OSB (ΠΧΥ)1250X1800mm και πάχους 22mm, με φινίρισμα από άχρωμο βερνίκι. Βαφή μεταλλικού σκελετου με άχρωμο βερνίκι για προστασία από την διάβρωση. </t>
    </r>
    <r>
      <rPr>
        <b/>
        <sz val="11"/>
        <rFont val="Century Gothic"/>
        <family val="1"/>
      </rPr>
      <t>Σύμφωνα με σχέδιο παραρτήματος Α.6.1.</t>
    </r>
  </si>
  <si>
    <t>Β.5.2</t>
  </si>
  <si>
    <r>
      <t xml:space="preserve">ΔΙΑΧΩΡΙΣΤΙΚΟ ΓΡΑΜΜΑΤΕΙΑΣ (ΟΠΩΣ Α.6.2)
</t>
    </r>
    <r>
      <rPr>
        <sz val="11"/>
        <rFont val="Century Gothic"/>
        <family val="2"/>
        <charset val="161"/>
      </rPr>
      <t xml:space="preserve">Μεταλλικη κατασκευή χωρίσματος από λάμα μασίφ 5mm εξωτερικα και πηχακι 30 x 10mm εσωτερικά, βαμμένα μαύρο (κατόπιν επιλογής και δείγματος).  Κρύσταλλα τριπλεξ 3+3mmm με ακουστική ηχομονωτική μεμβράνη -35 db. ΕΞΩΠΟΡΤΑ ΜΕ ΚΛΕΙΔΑΡΙΑ ΑΣΦΑΛΕΙΑΣ ΚΑΙ ΑΝΟΙΓΜΑ ΜΕ ΗΛΕΚΤΡΙΚΟ ΜΠΟΥΤΟΝ ΕΞ ΑΠΟΣΤΑΣΕΩΣ. ΕΣΩΤΕΡΙΚΗ ΠΟΡΤΑ ΜΕ ΑΠΛΗ ΚΛΕΙΔΑΡΙΑ. </t>
    </r>
    <r>
      <rPr>
        <b/>
        <sz val="11"/>
        <rFont val="Century Gothic"/>
        <family val="1"/>
      </rPr>
      <t>Σύμφωνα με σχέδιο παραρτήματος Α.6.2.</t>
    </r>
    <r>
      <rPr>
        <sz val="11"/>
        <rFont val="Century Gothic"/>
        <family val="2"/>
        <charset val="161"/>
      </rPr>
      <t xml:space="preserve"> Με επί τόπου τοποθέτηση.</t>
    </r>
  </si>
  <si>
    <t>Γ. ΕΞΟΠΛΙΣΜΟΣ ΚΟΙΝΟΧΡΗΣΤΩΝ ΧΩΡΩΝ LOBBY</t>
  </si>
  <si>
    <t>Δ. ΕΞΟΠΛΙΣΜΟΣ ΕΡΓΑΣΤΗΡΙΩΝ</t>
  </si>
  <si>
    <t>Δ.1</t>
  </si>
  <si>
    <t>Δ.1.1</t>
  </si>
  <si>
    <t>Δ.2</t>
  </si>
  <si>
    <t>Δ.2.1</t>
  </si>
  <si>
    <t>Δ.2.2</t>
  </si>
  <si>
    <r>
      <t>3D PRINTER ΓΙΑ ΜΟΝΟΚΟΜΜΑΤΕΣ ΕΚΤΥΠΩΣΕΙΣ ΜΕΓΑΛΟΥ ΜΕΓΕΘΟΥΣ</t>
    </r>
    <r>
      <rPr>
        <sz val="11"/>
        <rFont val="Century Gothic"/>
        <family val="1"/>
      </rPr>
      <t xml:space="preserve">
Σύστημα 3D printer μεγάλου μεγέθους διαστάσεων με όγκο εκτύπωσης 600 x 600 x 1200 mm και γενικές διαστάσεις 906 x 1060, 2,000 mm (ΒxΠxΥ), κλειστό κέλυφος, διπλή κεφαλή εκτύπωσης, οδηγούς άξονα Z - γραμμικές ράγες HIWIN MGW. Περιλαμβάνονται ροδάκια ισοπέδωσης, εγγύηση τουλάχιστον 12 μήνες εγγύηση και τεχνική υποστήριξη εφ' όρου ζωής. Ενδεικτικό μοντέλο BIG 120Z της MODIX.</t>
    </r>
  </si>
  <si>
    <t>Δ.3</t>
  </si>
  <si>
    <t>Δ.3.1</t>
  </si>
  <si>
    <t>Δ.3.2</t>
  </si>
  <si>
    <t>Δ.3.3</t>
  </si>
  <si>
    <t>Ακουστική Μελέτη studio 0.A.04 / 0.Α.05 / Ο.Α.06</t>
  </si>
  <si>
    <r>
      <t xml:space="preserve">ΣΤΡΟΓΓΥΛΟ ΤΡΑΠΕΖΙ ΣΥΝΕΡΓΑΣΙΑΣ
</t>
    </r>
    <r>
      <rPr>
        <sz val="11"/>
        <rFont val="Century Gothic"/>
        <family val="1"/>
      </rPr>
      <t>Στρογγυλό τραπέζι συνεργασίας με επιφάνεια Φ120x72Η cm από μελαμίνη πάχους τουλάχιστον 20mm σε χρώμα μαύρο.  Με μεταλλική βάση τύπου κολώνας, διατομής 80mm ή πλησίον και βάση στήριξης επιφάνειας διαμέτρου Φ700mm ή πλησίον με βαφή πούδρας σε χρώμα μαύρο.</t>
    </r>
  </si>
  <si>
    <r>
      <t xml:space="preserve">ΚΑΒΑΛΕΤΑ ΖΩΓΡΑΦΙΚΗΣ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</si>
  <si>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r>
      <t xml:space="preserve">ΝΕΡΟΧΥΤΗΣ ΜΕΤΑΛΛΙΚΟΣ ΤΥΠΟΥ ΛΑΝΤΖΑ, ΑΝΟΙΧΤΟΣ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</si>
  <si>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r>
      <t xml:space="preserve">ΤΡΑΠΕΖΙ ΣΥΜΒΟΥΛΙΟΥ ΜΕ ΣΤΑΘΕΡΗ ΕΠΙΦΑΝΕΙΑ ΚΑΙ ΣΤΑΘΕΡΗ ΒΑΣΗ 260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260Χ100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 Προϊόν με ποιοτική πιστοποίηση.</t>
    </r>
  </si>
  <si>
    <r>
      <t xml:space="preserve">ΤΡΑΠΕΖΙ ΣΥΜΒΟΥΛΙΟΥ ΜΕ ΣΤΑΘΕΡΗ ΕΠΙΦΑΝΕΙΑ ΚΑΙ ΣΤΑΘΕΡΗ ΒΑΣΗ 240 εκ.
</t>
    </r>
    <r>
      <rPr>
        <sz val="11"/>
        <rFont val="Century Gothic"/>
        <family val="2"/>
        <charset val="161"/>
      </rPr>
      <t xml:space="preserve">Τραπέζι συμβουλίου, με </t>
    </r>
    <r>
      <rPr>
        <sz val="11"/>
        <rFont val="Century Gothic"/>
        <family val="2"/>
      </rPr>
      <t xml:space="preserve">επιφάνεια εργασίας </t>
    </r>
    <r>
      <rPr>
        <sz val="11"/>
        <rFont val="Century Gothic"/>
        <family val="1"/>
      </rPr>
      <t>διάστασης 240Χ100 εκ</t>
    </r>
    <r>
      <rPr>
        <b/>
        <sz val="11"/>
        <rFont val="Century Gothic"/>
        <family val="2"/>
      </rPr>
      <t>,</t>
    </r>
    <r>
      <rPr>
        <sz val="11"/>
        <rFont val="Century Gothic"/>
        <family val="2"/>
        <charset val="161"/>
      </rPr>
      <t xml:space="preserve"> ή πλησίον με τελική επιφάνεια από μελαμίνη πάχους τουλάχιστον 25mm, μονόχρωμη σε  stone grey ή λευκή απόχρωση με φινίρισμα στην ίδια απόχρωση.  Ο μεταλλικός σκελετός αποτελείται  από 2 πόδια σε σχήμα “Τ” , εποξικής βαφής κατά προτίμηση απόχρωσης  grey ή λευκό και με ρυθμιζόμενα πέλματα για την πλήρη οριζοντίωση με το δάπεδο.Προϊόν με ποιοτική πιστοποίηση.</t>
    </r>
  </si>
  <si>
    <r>
      <t xml:space="preserve">ΤΡΟΧΗΛΑΤΗ ΒΑΣΗ ΤΗΛΕΟΡΑΣΗΣ ΑΛΟΥΜΙΝΙΟΥ ΜΕ ΡΥΘΜΙΖΟΜΕΝΟ ΥΨΟΣ 37'-86'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</si>
  <si>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ΚΑΤ' ΑΠΟΚΟΠΗ</t>
  </si>
  <si>
    <t>Δ.5</t>
  </si>
  <si>
    <r>
      <t xml:space="preserve">ΕΠΙΤΡΑΠΕΖΙΟΙ ΥΠΟΛΟΓΙΣΤΕΣ
</t>
    </r>
    <r>
      <rPr>
        <sz val="11"/>
        <rFont val="Century Gothic"/>
        <family val="1"/>
      </rPr>
      <t>ΒΛ. ΦΥΛΛΟ ΣΥΜΜΟΡΦΩΣΗΣ</t>
    </r>
  </si>
  <si>
    <t>ΤΜΗΜΑ</t>
  </si>
  <si>
    <t>ΚΑΘΑΡΗ ΑΞΙΑ</t>
  </si>
  <si>
    <t>ΦΠΑ</t>
  </si>
  <si>
    <t>ΣΥΝΟΛΙΚΗ ΔΑΠΑΝΗ (ΜΕ Φ.Π.Α. 24%)</t>
  </si>
  <si>
    <t>ΤΜΗΜΑ 5: «Α.5 ΚΟΥΡΤΙΝΕΣ / ΠΕΡΣΙΔΕΣ / ΡΟΛΕΡ ΑΙΘΟΥΣΩΝ»</t>
  </si>
  <si>
    <t>ΔΙΑΚΗΡΥΞΗ ΥΠΟΕΡΓΟ 1</t>
  </si>
  <si>
    <t>ΕΕΣ ΤΜΗΜΑ1</t>
  </si>
  <si>
    <t>ΕΕΣ ΤΜΗΜΑ2</t>
  </si>
  <si>
    <t>ΕΕΣ ΤΜΗΜΑ3</t>
  </si>
  <si>
    <t>ΕΕΣ ΤΜΗΜΑ4</t>
  </si>
  <si>
    <t>ΕΕΣ ΤΜΗΜΑ5</t>
  </si>
  <si>
    <t>ΕΕΣ ΤΜΗΜΑ6</t>
  </si>
  <si>
    <t>ΕΕΣ ΤΜΗΜΑ7</t>
  </si>
  <si>
    <t>ΕΕΣ ΤΜΗΜΑ8</t>
  </si>
  <si>
    <t>ΣΥΝΟΛΟ</t>
  </si>
  <si>
    <t>Α.1.3.1 ― Διάσταση: 900 x 80 x 73,6 ΕΚ (ΜΧΠΧΥ) ή πλησίον + σύστημα στήριξης πύργου Η/Υ (x5)</t>
  </si>
  <si>
    <t>Α.1.3.2 ― Διάσταση: 720 x 160 x 73,6 ΕΚ (ΜΧΠΧΥ) ή πλησίον + σύστημα στήριξης πύργου Η/Υ (x8)</t>
  </si>
  <si>
    <t>Α.1.3.3 ― Διάσταση: 720 x 80 x 73,6 ΕΚ (ΜΧΠΧΥ)  ή πλησίον + σύστημα στήριξης πύργου Η/Υ (x4)</t>
  </si>
  <si>
    <t>Α.1.3.4 ― Διάσταση: 540 x 80 x 73,6 ΕΚ (ΜΧΠΧΥ) ή πλησίον + σύστημα στήριξης πύργου Η/Υ (x3)</t>
  </si>
  <si>
    <t>Α.1.3.5 ― Διάσταση: 280 x 80 x 73,6 ΕΚ (ΜΧΠΧΥ) ή πλησίον + σύστημα στήριξης πύργου Η/Υ (x2)</t>
  </si>
  <si>
    <t>Α.1.4.1 ― Νησίδα 2 ατόμων: Διάσταση 160 x 160 x 73,6 ΕΚ (ΜΧΠΧΥ) ή πλησίον + σύστημα στήριξης πύργου Η/Υ (x2)</t>
  </si>
  <si>
    <t>Α.1.4.2 ― Νησίδα 4 ατόμων: Διάσταση 320 x 160 x 73,6 ΕΚ (ΜΧΠΧΥ) ή πλησίον + σύστημα στήριξης πύργου Η/Υ (x4)</t>
  </si>
  <si>
    <t>Α.1.4.3 ― Σε σειρά 4 ατόμων: Διάσταση: 640 x 80 x 73,6 ΕΚ (ΜΧΠΧΥ) ή πλησίον + σύστημα στήριξης πύργου Η/Υ (x4)</t>
  </si>
  <si>
    <t>Α.1.4.5 ― Απλό γραφείο 1 ατόμου: Διάσταση: 160 x 80 x 73,6 ΕΚ (ΜΧΠΧΥ) ή πλησίον + σύστημα στήριξης πύργου Η/Υ (x1)</t>
  </si>
  <si>
    <t>Α.1.4.6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</si>
  <si>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Α.1.4.7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</si>
  <si>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r>
      <t>ΕΡΓΟΝΟΜΙΚΗ ΚΑΡΕΚΛΑ ΓΡΑΦΕΙΟΥ ΤΡΟΧΗΛΑΤΗ ΜΕ ΥΦΑΣΜΑΤΙΝΗ ΠΛΑΤΗ ΤΥΠΟΥ Α</t>
    </r>
    <r>
      <rPr>
        <sz val="11"/>
        <rFont val="Century Gothic"/>
        <family val="1"/>
      </rPr>
      <t xml:space="preserve">
Εργονομικό κάθισμα, τροχήλατο, περιστρεφόμενο, πλάτος 48εκ και 69εκ ύψος με τα μπράτσα ή πλησίον,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κατασκευασμένο από χυτό αλουμίνιο σε συνδυασμό με πλαστικό και φέρει σύστημα με το οποίο επιτυγχάνεται η ανάκλιση του καθίσματος κατά 7° και αντίστοιχα η σταθεροποίηση του (relax L).</t>
    </r>
  </si>
  <si>
    <r>
      <t xml:space="preserve">ΕΠΙΔΑΠΕΔΙΑ ΚΡΕΜΑΣΤΡΑ ΡΟΥΧΩΝ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</si>
  <si>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t>Β.1.4.1 ― Διάσταση: 720 x 160 x 73,6 ΕΚ (ΜΧΠΧΥ) ή πλησίον  + σύστημα στήριξης πύργου Η/Υ (x8)</t>
  </si>
  <si>
    <t>Β.1.4.2 ― Διάσταση: 720 x 80 x 73,6 ΕΚ (ΜΧΠΧΥ) ή πλησίον   + σύστημα στήριξης πύργου Η/Υ (x4)</t>
  </si>
  <si>
    <t>Β.1.4.3 ― Διάσταση: 360 x 80 x 73,6 ΕΚ (ΜΧΠΧΥ) ή πλησίον + σύστημα στήριξης πύργου Η/Υ (x2)</t>
  </si>
  <si>
    <t>Β.1.5.1 ― Νησίδα 2 ατόμων: Διάσταση 160 x 160 x 73,6 ΕΚ (ΜΧΠΧΥ) ή πλησίον + σύστημα στήριξης πύργου Η/Υ (x2)</t>
  </si>
  <si>
    <t>Β.1.5.2 ― Νησίδα 6 ατόμων: Διάσταση 480 x 160 x 73,6 ΕΚ (ΜΧΠΧΥ) ή πλησίον + σύστημα στήριξης πύργου Η/Υ (x4)</t>
  </si>
  <si>
    <t>Β.1.5.3 ― Σε σειρά 4 ατόμων: Διάσταση: 640 x 80 x 73,6 ΕΚ (ΜΧΠΧΥ) ή πλησίον + σύστημα στήριξης πύργου Η/Υ (x4)</t>
  </si>
  <si>
    <t>Β.1.5.4 ― Απλό γραφείο 1 ατόμου: Διάσταση: 160 x 80 x 73,6 ΕΚ (ΜΧΠΧΥ) ή πλησίον + σύστημα στήριξης πύργου Η/Υ (x1)</t>
  </si>
  <si>
    <t>Β.1.5.5 ― Εμπρόσθιο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</si>
  <si>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Β.1.5.6 ― Πλαινό  διαχωριστικο  με ηχοαπορροφητικές ιδιότητες και δυνατότητα επιλογής χρωμάτων, διάστασης 145x3,2x350(ΜΧΠΧΥ) ή πλησίον, αναλόγως των τελικών διαστάσεων του συστήματος γραφείων. Με σύστημα ανάρτησης/τοποθέτησης. Με πάχος τουλάχιστον 32mm και εσωτερικό πλαίσιο από διάτρητη μοριοσανίδα τουλάχιστον 8mm, με περιμετρικό πλαίσιο από μοριοσανίδα 10mm, γέμισμα από ηχοαπορροφητικό αφρολέξ πάχους τουλάχιστον 10mm επενδεδυμένo με πολυεστερική βάτα σε κάθε πλευρά και επένδυση εξωτερικά με  ηχοαπορροφητικό ύφασμα.</t>
  </si>
  <si>
    <t>Β.1.9</t>
  </si>
  <si>
    <r>
      <t xml:space="preserve">ΕΠΙΔΑΠΕΔΙΑ ΚΡΕΜΑΣΤΡΑ ΡΟΥΧΩΝ (ΌΠΩΣ Α.1.8)
</t>
    </r>
    <r>
      <rPr>
        <sz val="11"/>
        <rFont val="Century Gothic"/>
        <family val="1"/>
      </rPr>
      <t>Επιδαπέδια κρεμάστρα ρούχων τύπου "δέντρο", με ομπρελοθήκη. Με κατάλληλα διαμορφωμένες κολώνες κατασκευασμένες από χαλυβδοσωλήνα διατομής Φ16Χ1,5ΜΜ τουλάχιστον, με ηλεκτροστατική βαφή πούδρας ποιότητας DC01. Με μεταλλική βάση στήριξης  από χαλύβδινο πιάτο διαμέτρου τουλάχιστον Φ400mm το οποίο κατασκευάζεται από λαμαρίνα πάχους τουλάχιστον 5mm το οποίο επενδύεται από διακοσμητικό χαλύβδινο καπάκι πάχους 1ΜΜ.</t>
    </r>
  </si>
  <si>
    <t>ΕΞΟΠΛΙΣΜΟΣ STUDIO ΔΙΑΦΗΜΙΣΤΙΚΗΣ ΦΩΤΟΓΡΑΦΙΑΣ</t>
  </si>
  <si>
    <t>ΕΞΟΠΛΙΣΜΟΣ ΑΜΦΙΘΕΑΤΡΩΝ ΙΣΟΓΕΙΟΥ</t>
  </si>
  <si>
    <t>ΕΞΟΠΛΙΣΜΟΣ ΕΡΓΑΣΤΗΡΙΟΥ ΨΗΦΙΑΚΩΝ ΕΚΤΥΠΩΣΕΩΝ</t>
  </si>
  <si>
    <t>ΓΕΝΙΚΟ ΣΥΝΟΛΟ ΕΡΓΟΥ</t>
  </si>
  <si>
    <r>
      <t xml:space="preserve">ΤΡΑΠΕΖΙ ΣΥΝΕΡΓΑΣΙΑΣ ΜΕ ΑΝΑΔΙΠΛΟΥΜΕΝΗ ΕΠΙΦΑΝΕΙΑ ΚΑΙ ΤΡΟΧΗΛΑΤΗ ΒΑΣΗ ΜΕ ΦΡΕΝΟ
</t>
    </r>
    <r>
      <rPr>
        <sz val="11"/>
        <rFont val="Century Gothic"/>
        <family val="1"/>
      </rPr>
      <t>Τραπέζι πολλαπλών χρήσεων, με επιφάνεια εργασίας διάστασης 160Χ80 εκ. ή πλησίον, με μηχανισμό αναδίπλωσης της οριζόντιας επιφάνειας, μεντεσέδες αναδίπλωσης της επιφάνειας μέχρι 90 μοίρες και ασφάλιση στην κάθετη σχέση, με δυνατότητα ανάπτυξης και ασφάλισης μεταξύ τους  κατά πλάτος είτε κατά μήκος  Με τελική επιφάνεια από μελαμίνη, πάχους τουλάχιστον 25mm, μονόχρωμη σε επιλογές χρωμάτων τουλάχιστον μεταξύ λευκού και γκρί, περιμετρικό σόκορο ABS πάχους τουλάχιστον 2mm και μεταλλικό σκελετό ηλεκτροστατικής ή εποξικής βαφής σε χρώμα λευκό ή πλησίον με πέλματα σε μορφή "L" και με αντιολισθητικούς τροχούς που διαθέτουν φρένο. Με ποιοτική πιστοποίηση. Τραβέρσα ενιαία με κατακόρυφες κολώνες ποδιών, από χαλύβδινο κοιλοδοκό ορθογώνιας διατομής διαστάσεων 80X40X2 mm ή πλησίον. Οριζόντια πέλματα από χυτοπρεσσαριστό αλουμίνιο. Δυνατότητα στοίβαξης το ένα μέσα στο άλλο. Προϊόν με ποιοτική πιστοποίηση EN15372, EN1730, ΕΝ 527-1-2011, ΕΝ 527-2-2016, ΕΝ 527-3-2012, FEMB European Office Furniture Association Level 3 και Environmental Label DE-UZ 38 ή ισοδύναμα.</t>
    </r>
  </si>
  <si>
    <r>
      <t xml:space="preserve">ΚΑΘΙΣΜΑ ΠΟΛΛΑΠΛΩΝ ΧΡΗΣΕΩΝ ΣΤΟΙΒΑΖΟΜΕΝΟ ΜΕ ΜΕΤΑΛΛΙΚΟ ΣΚΕΛΕΤΟ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EN 16139:2013 FEMB European Office Furniture Association Level 3 και Environmental Label DE-UZ 38 ή ισοδύναμα.</t>
    </r>
  </si>
  <si>
    <r>
      <t xml:space="preserve">ΤΡΟΧΗΛΑΤΗ ΣΥΡΤΑΡΙΕΡΑ ΓΙΑ ΣΤΑΘΜΟΥΣ ΕΡΓΑΣΙΑΣ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και AfPS GS 2014:01 PAK, FEMB European Office Furniture Association Level 3 και Environmental Label DE-UZ 38 ή ισοδύναμα.</t>
    </r>
  </si>
  <si>
    <r>
      <t>ΕΡΓΟΝΟΜΙΚΗ ΚΑΡΕΚΛΑ ΓΡΑΦΕΙΟΥ ΤΡΟΧΗΛΑΤΗ ΜΕ ΥΦΑΣΜΑΤΙΝΗ ΠΛΑΤΗ ΤΥΠΟΥ Β</t>
    </r>
    <r>
      <rPr>
        <sz val="11"/>
        <rFont val="Century Gothic"/>
        <family val="1"/>
      </rPr>
      <t xml:space="preserve">
Εργονομικό κάθισμα, τροχήλατο, περιστρεφόμενο, πλάτος 48εκ και 69εκ με τα μπράτσα ή πλησίον, βάθος 44-50εκ και 66εκ η βάση ή πλησίον, μεταβλητό ύψος καθίσματος 45εκ-58εκ ή πλησίον. Μπράτσα  μεταβλητού ύψους 61εκ-69εκ ή πλησίον και μετακίνησης εμπρός και πίσω σε 4-5 θέσεις. Ύψος πλάτης περίπου 57εκ αποτελούμενη από πλαίσιο πλάτης και βάση πολυπροπυλενίου light gery χρώματος από ύφασμα κατηγορίας A και μηχανισμό στήριξης της μέσης ρυθμιζόμενο καθ' ύψος (lumbar support) σε light grey χρώμα. Έδρα κατασκευασμένη από θερμοπλαστικό πολυαμίδιο, με αφρώδη πολυουρεθάνη επί της έδρας πάχους τουλάχιστον 50 mm και τελική επένδυση με ύφασμα κατηγορίας Α με δυνατότητα επιλογής απόχρωσης, βραδύκαυστο, με υψηλή αντοχή στην τριβή και το σκίσιμο. Με αυτορυθμιζόμενο μηχανισμό τύπου synchron, κίνησης έδρας-πλάτης, με ρύθμιση βάθους έδρας και κλείδωμα πλάτης σε πέντε σημεία, καθώς και μηχανισμό αερίου κίνησης καθίσματος (gas lift). Προϊόν με ποιοτική πιστοποίηση EN1335-1, EN1335-1:2021/A1, EN1335-2:2018, EN1022:2018, EN1728:2012 και AC:2013 ή ισοδύναμα.</t>
    </r>
  </si>
  <si>
    <r>
      <t xml:space="preserve">ΚΑΘΙΣΜΑ ΠΟΛΛΑΠΛΩΝ ΧΡΗΣΕΩΝ ΣΤΟΙΒΑΖΟΜΕΝΟ ΜΕ ΜΕΤΑΛΛΙΚΟ ΣΚΕΛΕΤΟ (ΟΠΩΣ Α.1.2)
</t>
    </r>
    <r>
      <rPr>
        <sz val="11"/>
        <rFont val="Century Gothic"/>
        <family val="1"/>
      </rPr>
      <t>Στοιβαζόμενο κάθισμα σεμιναρίων χωρίς μπράτσα με διαστάσεις 56,5Χ51Χ84,5 (ΠΧΒΧΥ) ή πλησίον, με μονόχρωμη έδρα και πλάτη από χυτό θερμοπλαστικό υλικό (PP) χρώματος μπεζ, επιχρωμιωμένο μεταλλικό σκελετό κυκλικής διατομής Φ11mm τύπου έλκυθρο, κατάλληλα κουρμπαρισμένη και συγκολλημένη. Να διαθέτει τουλάχιστον 4 αντιολισθητικά πέλματα από χυτό θερμοπλαστικό υλικό και δυνατότητα σύνδεσης μεταξύ τους, το ένα δίπλα στο άλλο σε σειρά, με ειδικούς πλαστικούς συνδέσμους. Προϊόν με ποιοτική πιστοποίηση EN 1022: 2005 και EN 16139:2013,  FEMB European Office Furniture Association Level 3 και Environmental Label DE-UZ 38 ή ισοδύναμα.</t>
    </r>
  </si>
  <si>
    <r>
      <t xml:space="preserve">ΤΡΟΧΗΛΑΤΗ ΣΥΡΤΑΡΙΕΡΑ ΓΙΑ ΣΤΑΘΜΟΥΣ ΕΡΓΑΣΙΑΣ (ΌΠΩΣ Α.1.5)
</t>
    </r>
    <r>
      <rPr>
        <sz val="11"/>
        <rFont val="Century Gothic"/>
        <family val="1"/>
      </rPr>
      <t>Τροχήλατη συρταριέρα από μελαμίνη με τρία μεταλλικά συρτάρια, κλειδαριά και εσωτερική αποσπώμενη μολυβοθήκη, διάστασης 43x60x55 (ΠΧΒΧΥ) ή πλησίον.  Όλες οι συρταριέρες φέρουν σύστημα “anti-tilt” που δεν επιτρέπει το άνοιγμα δεύτερου συρταριού όταν ένα είναι ήδη ανοιχτό, προκειμένου να αποφεύγεται η ανατροπή της συρταριέρας. Με σύστημα απόσβεσης κλεισίματος “soft close” των συρταριών. Με πάχος λαμαρίνας για τα συρτάρια τουλάχιστον 0,9 mm, με τηλεσκοπικούς οδηγούς κύλισης και αντοχή των συρταριών σε βάρος τουλάχιστον 25 kg. Σε χρώμα λευκό ή light grey. Προϊόν με ποιοτική πιστοποίηση EK5.3 13-03:2014, EN 14073-2, EN 14073-3, EN 14074, OIN Fachbericht147, AK5.3 18-05, AfPS GS 2014:01 PAK, FEMB European Office Furniture Association Level 3 και Environmental Label DE-UZ 38 ή ισοδύναμα.</t>
    </r>
  </si>
  <si>
    <r>
      <t>ΕΡΓΟΝΟΜΙΚΗ ΚΑΡΕΚΛΑ ΓΡΑΦΕΙΟΥ ΤΡΟΧΗΛΑΤΗ ΜΕ ΥΦΑΣΜΑΤΙΝΗ ΠΛΑΤΗ (ΟΠΩΣ Α.1.6)</t>
    </r>
    <r>
      <rPr>
        <sz val="11"/>
        <rFont val="Century Gothic"/>
        <family val="1"/>
      </rPr>
      <t xml:space="preserve">
Εργονομικό κάθισμα, τροχήλατο, περιστρεφόμενο, πλάτος 48εκ και 69εκ με τα μπράτσα </t>
    </r>
    <r>
      <rPr>
        <b/>
        <sz val="11"/>
        <rFont val="Century Gothic"/>
        <family val="1"/>
      </rPr>
      <t>ή πλησίον</t>
    </r>
    <r>
      <rPr>
        <sz val="11"/>
        <rFont val="Century Gothic"/>
        <family val="1"/>
      </rPr>
      <t>, μεταβλητό ύψος καθίσματος με κέλυφος από στρωματοποιημένα φύλλα ξύλου, με υφασμάτινη επένδυση μέσης κατηγορίας, δυνατότητα επιλογής απόχρωσης, βραδύκαυστο, με υψηλή αντοχή στην τριβή. Μεταλική τροχηλατη βάση αλουμινίου 660 mm ή πλησίον, με μηχανισμό ρύθμισης ύψους.</t>
    </r>
  </si>
  <si>
    <t>line</t>
  </si>
  <si>
    <t>posothta</t>
  </si>
  <si>
    <t>ΑΠΡΙΛΙΟΣ 2025</t>
  </si>
  <si>
    <t>ΠΡΟΫΠΟΛΟΓΙΣΜΟΣ ΕΡΓΟΥ</t>
  </si>
  <si>
    <t>ΤΜΗΜΑ 1: "ΤΥΠΟΠΟΙΗΜΕΝΟΣ ΕΞΟΠΛΙΣΜΟΣ ΓΕΝΙΚΗΣ ΧΡΗΣΗΣ"</t>
  </si>
  <si>
    <r>
      <t xml:space="preserve">ΣΤΑΘΜΟΣ ΕΡΓΑΣΙΑΣ ΓΙΑ ΕΡΓΑΣΤΗΡΙΑ Η/Υ, ΜΕ ΔΥΝΑΤΟΤΗΤΑ ΑΠΟΘΗΚΕΥΣΗΣ ΠΥΡΓΟΥ Η/Υ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και EN 527-3:2003, EN1730, EN15372, FEMB European Office Furniture Association Level 3 και Environmental Label DE-UZ 38 ή ισοδύναμα</t>
    </r>
  </si>
  <si>
    <r>
      <t xml:space="preserve">ΣΤΑΘΜΟΣ ΕΡΓΑΣΙΑΣ ΜΕΛΩΝ ΔΕΠ, ΜΕ ΔΥΝΑΤΟΤΗΤΑ ΑΠΟΘΗΚΕΥΣΗΣ ΠΥΡΓΟΥ Η/Υ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και EN 527-3:2003, EN1730, EN15372, FEMB European Office Furniture Association Level 3 και Environmental Label DE-UZ 38 ή ισοδύναμα.</t>
    </r>
  </si>
  <si>
    <r>
      <t xml:space="preserve">ΤΡΑΠΕΖΙ ΣΥΝΕΡΓΑΣΙΑΣ ΜΕ ΕΠΙΦΑΝΕΙΑ ΜΕΛΑΜΙΝΗΣ
</t>
    </r>
    <r>
      <rPr>
        <sz val="11"/>
        <rFont val="Century Gothic"/>
        <family val="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ενιαία τραβέρσα με κατακόρυφες κολώνες ποδιών από χαλύβδινο κοιλοδοκό ορθογώνιας διατομής διαστάσεων 90x50x2 mm ή πλησίον, διαμορφωμένο και συγκολλημένο ώστε να προσδίδεται μέγιστη αντοχή και ακαμψία στο σκελετό. Οριζόντια πέλματα από χυτοπρεσσαριστό αλουμίνιο ή αντίστοιχο.  Προϊόν με ποιοτική πιστοποίηση ΕΝ 527-1-2011, ΕΝ 527-2-2016, ΕΝ 527-3-2012,  FEMB European Office Furniture Association Level 3 και Environmental Label DE-UZ 38 ή ισοδύναμα.</t>
    </r>
  </si>
  <si>
    <r>
      <t xml:space="preserve">ΚΑΘΙΣΜΑ ΠΟΛΛΑΠΛΩΝ ΧΡΗΣΕΩΝ ΜΕ ΑΝΑΔΙΠΛΟΥΜΕΝΗ ΕΠΙΦΑΝΕΙΑ ΓΡΑΦΗΣ ΣΤΟΙΒΑΖΟΜΕΝΟ ΜΕ ΜΕΤΑΛΛΙΚΟ ΣΚΕΛΕΤΟ
</t>
    </r>
    <r>
      <rPr>
        <sz val="11"/>
        <rFont val="Century Gothic"/>
        <family val="1"/>
      </rPr>
      <t>Κάθισμα πολλαπλών χρήσεων χωρίς μπράτσα, στοιβαζόμενο, με διαστάσεις 49Χ55Χ76Η ή πλησίον, με μονόχρωμη έδρα και πλάτη από χυτό θερμοπλαστικό υλικό , με δυνατότητα πολλαπλών χρωματικών επιλογών, μεταλλικό επιχρωμιωμένο σκελετό τύπου έλκυθρο και φέρει 4 αντιολισθητικά πέλματα.Ο σκελετός του καθίσματος είναι κατασκευασμένος από χαλύβδινο σωλήνα κυκλικής διατομής, διαμέτρου 16 mm και πάχους 1,5 mm ή πλησίον.</t>
    </r>
  </si>
  <si>
    <r>
      <t xml:space="preserve">ΣΤΑΘΜΟΣ ΕΡΓΑΣΙΑΣ ΓΙΑ ΕΡΓΑΣΤΗΡΙΑ Η/Υ, ΜΕ ΔΥΝΑΤΟΤΗΤΑ ΑΠΟΘΗΚΕΥΣΗΣ ΠΥΡΓΟΥ Η/Υ (ΟΠΩΣ Α.1.3) 
</t>
    </r>
    <r>
      <rPr>
        <sz val="11"/>
        <rFont val="Century Gothic"/>
        <family val="1"/>
      </rPr>
      <t>Σταθμός εργασιας σταθερής επιφάνειας, σε διάταξη σειράς,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EN 527-3:2003, EN1730, EN15372,  FEMB European Office Furniture Association Level 3 και Environmental Label DE-UZ 38 ή ισοδύναμα.</t>
    </r>
  </si>
  <si>
    <r>
      <t xml:space="preserve">ΣΤΑΘΜΟΣ ΕΡΓΑΣΙΑΣ ΜΕΛΩΝ ΔΕΠ, ΜΕ ΔΥΝΑΤΟΤΗΤΑ ΑΠΟΘΗΚΕΥΣΗΣ ΠΥΡΓΟΥ Η/Υ (ΟΠΩΣ Α.1.4) 
</t>
    </r>
    <r>
      <rPr>
        <sz val="11"/>
        <rFont val="Century Gothic"/>
        <family val="1"/>
      </rPr>
      <t>Σταθμός εργασιας σταθερής επιφάνειας, σε διάταξη σειράς ή νησίδας, με τελική επιφάνεια από μελαμίνη κατηγορίας Ε1, πάχους 18mm, μονόχρωμη σε απόχρωση stone grey ή λευκή και φινίρισμα στην ίδια απόχρωση και μεταλικές  ανοιγόμενες  θυρίδες και μονές σκάφες καλωδίων. Με διαστάσεις μήκους αυστηρώς όπως στα επί μέρους άρθρα, πλάτος και ύψος με δυνατότητα απόκλισης έως +15%.
Ο μεταλλικός σκελετός(πόδια στήριξης) να αποτελείται από  βαμμένο χαλύβδινο προφίλ ορθογωνικής διατομής διαστάσεων 45X45X2mm ή  πλησίον, εποξικής βαφής κατά προτίμηση απόχρωσης grey ή λευκή, με ρεγουλατόρους οριζοντίωσης από 0-25 mm. Συμπληρωματικά τοποθετείται μεταλλικό ρυθμιζόμενο καθ' ύψος και πλάτος σύστημα στήριξης πύργου Η/Υ. Όλες οι κατηγορίες των σταθμών εργασίας φέρουν πλαίσια στήριξης από βαμμένο χαλύβδινο προφίλ ορθογωνικής διατομής, διαστάσεων τουλάχιστον 20X40Χ2 mm, ενώ η σύνδεση μεταξύ των επιφανειών θα πρέπει να γίνεται με ενιαίο πόδι στήριξης στο βάθος του τραπεζιού (δηλ. απέναντι από τη θέση καθήμενων)  ή/και κρυφούς μεταλλικούς συνδέσμους με αφανή τρόπο σύσφιξης ώστε να εξασφαλίζεται α) ενιαία συνέχεια της επιφάνειας εργασίας τόσο στην άνω όσο και στην κάτω όψη της και β) σταθερή μηχανική σύνδεση των δύο επιφανειών με αντοχή σε βάθος χρόνου. Προϊόν με ποιοτική πιστοποίηση  EN 527-1:201, ΕN 527-2:2002, EN 527-3:2003, EN1730, EN15372,  FEMB European Office Furniture Association Level 3 και Environmental Label DE-UZ 38 ή ισοδύναμα.</t>
    </r>
  </si>
  <si>
    <r>
      <t xml:space="preserve">ΠΑΓΚΟΣ ΕΡΓΑΣΙΑΣ ΜΕ ΕΠΙΦΑΝΕΙΑ ΜΕΛΑΜΙΝΗΣ
</t>
    </r>
    <r>
      <rPr>
        <sz val="11"/>
        <rFont val="Century Gothic"/>
        <family val="2"/>
        <charset val="161"/>
      </rPr>
      <t>Τραπέζι πολλαπλών χρήσεων, με επιφάνεια εργασίας διάστασης 120Χ80 εκ. ή πλησίον, με τελική επιφάνεια από μελαμίνη, πάχους τουλάχιστον 25mm, μονόχρωμη σε επιλογές χρωμάτων τουλάχιστον μεταξύ λευκού και γκρί, και μεταλλικό σκελετό ηλεκτροστατικής ή εποξικής βαφής σε χρώμα λευκό ή πλησίον. Με σύστημα ασφάλισης για σταθερή σύνδεση μεταξύ τους. Με τραβέρσα ενιαία με κατακόρυφες κολώνες ποδιών από χαλύβδινο κοιλοδοκό ορθογώνιας διατομής διαστάσεων 90x50x2 mm ή πλησίον, διαμορφωμένο και συγκολλημένο ώστε να προσδίδεται μέγιστη αντοχή και ακαμψία στο σκελετό και οριζόντια πέλματα από χυτοπρεσσαριστό αλουμίνιο ή αντίστοιχο. Προϊόν με ποιοτική πιστοποίηση ΕΝ 527-1-2011, ΕΝ 527-2-2016, ΕΝ 527-3-2012, FEMB European Office Furniture Association Level 3 και Environmental Label DE-UZ 38 ή ισοδύναμα.</t>
    </r>
  </si>
  <si>
    <t>ΤΜΗΜΑ 1 - ΓΕΝΙΚΟ ΣΥΝΟΛΟ</t>
  </si>
  <si>
    <t>ΤΜΗΜΑ 2: "ΤΥΠΟΠΟΙΗΜΕΝΟΣ ΕΞΟΠΛΙΣΜΟΣ ΕΙΔΙΚΗΣ ΧΡΗΣΗΣ"</t>
  </si>
  <si>
    <t>ΤΜΗΜΑ 2 - ΓΕΝΙΚΟ ΣΥΝΟΛΟ</t>
  </si>
  <si>
    <t>ΤΜΗΜΑ 3: "ΙΔΙΟΤΥΠΕΣ (CUSTOM) ΚΑΤΑΣΚΕΥΕΣ ΕΠΙΠΛΩΣΗΣ"</t>
  </si>
  <si>
    <t>Β.3.3</t>
  </si>
  <si>
    <t>Γ.3.1</t>
  </si>
  <si>
    <t>ΤΜΗΜΑ 3 - ΓΕΝΙΚΟ ΣΥΝΟΛΟ</t>
  </si>
  <si>
    <t>ΤΜΗΜΑ 4: "ΕΠΕΝΔΥΣΕΙΣ ΕΠΙΦΑΝΕΙΩΝ ΑΙΘΟΥΣΩΝ ΚΑΙ ΓΡΑΦΕΙΩΝ"</t>
  </si>
  <si>
    <t>ΤΜΗΜΑ 4 - ΓΕΝΙΚΟ ΣΥΝΟΛΟ</t>
  </si>
  <si>
    <r>
      <t xml:space="preserve">ΑΠΛΟ ΣΥΣΤΗΜΑ ΣΚΙΑΣΗΣ ΕΣΩΤΕΡΙΚΟΥ ΧΩΡΟΥ ΜΕ  ΡΟΛΕΡ ΜΕΣΗΣ ΔΙΑΠΕΡΑΤΟΤΗΤΑΣ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βάσει των εξής διαστάσεων (η ακριβής οριστικοποίηση των διαστάσεων θα γίνει κατόπιν επί τόπου μέτρησης):</t>
    </r>
  </si>
  <si>
    <r>
      <t xml:space="preserve">ΚΑΘΕΤΕΣ ΠΕΡΣΙΔΕΣ ΜΕ ΥΦΑΣΜΑ SCREEN ΜΕΣΗΣ ΔΙΑΠΕΡΑΤΟΤΗΤΑΣ
</t>
    </r>
    <r>
      <rPr>
        <sz val="11"/>
        <rFont val="Century Gothic"/>
        <family val="1"/>
      </rPr>
      <t>Κάθετες περσίδες με ύφασμα Screen 3% ALU ENERGY col. 02 με οδηγό σε λευκό χρώμα Βάσει των εξής διαστάσεων βάσει των εξής διαστάσεων (η ακριβής οριστικοποίηση των διαστάσεων θα γίνει κατόπιν επί τόπου μέτρησης):</t>
    </r>
  </si>
  <si>
    <t>ΑΙΘΟΥΣΑ Β6 ΠΕΙΡΑΙΩΣ  ΠΛΑΤΟΣ ΑΝΟΙΓΜΑΤΟΣ 6,17 m [2 τεμάχια 3,085 m x 2,2 ]</t>
  </si>
  <si>
    <t xml:space="preserve">ΑΙΘΟΥΣΑ Β6 ΑΘΗΝΑΣ ΠΛΑΤΟΣ ΑΝΟΙΓΜΑΤΟΣ 3,47 m x 2,2 m </t>
  </si>
  <si>
    <t>ΝΕΑ ΓΡΑΜΜΑΤΕΙΑ ΠΕΙΡΑΙΩΣ ΠΛΑΤΟΣ ΑΝΟΙΓΜΑΤΟΣ 2,34 m X 2,2 m</t>
  </si>
  <si>
    <t>ΝΕΑ ΓΡΑΜΜΑΤΕΙΑ ΠΕΙΡΑΙΩΣ ΠΛΑΤΟΣ ΑΝΟΙΓΜΑΤΟΣ 6,53m [ 2 τεμάχια 3,35 m x 2,2 m + 3,2 m x 2,2 m]</t>
  </si>
  <si>
    <t xml:space="preserve">ΝΕΑ ΓΡΑΜΜΑΤΕΙΣ ΠΕΙΡΑΙΩΣ ΠΛΑΤΟΣ ΑΝΟΙΓΜΑΤΟΣ 6,53 m [2 τεμάχια 3,35 m x 2,2 m + 3,2 m x 2,2 m]  </t>
  </si>
  <si>
    <t>ΝΕΑ ΓΡΑΜΜΑΤΕΙΑ ΠΛΑΤΟΣ ΑΝΟΙΓΜΑΤΟΣ 2,35 m x 2,2 m</t>
  </si>
  <si>
    <t>ΝΕΑ ΓΡΑΜΜΑΤΕΙΑ ΠΛΑΤΟΣ ΑΝΟΙΓΜΑΤΟΣ 6,53 m [ 2 τεμάχια 3,27 m x 2,2 m]</t>
  </si>
  <si>
    <t xml:space="preserve">ΑΠΟΛΗΞΗ ΔΙΑΔΡΟΜΟΥ ΑΓ.ΣΑΡΑΝΤΑ ΠΛΑΤΟΣ ΑΝΟΙΓΜΑΤΟΣ 5,3 m[ 2 τεμάχια 2,65m x2,2 m] </t>
  </si>
  <si>
    <t xml:space="preserve">ΟΔΗΓΟΣ ΛΕΥΚΟΣ 127 ΜΜ </t>
  </si>
  <si>
    <t xml:space="preserve">ΤΟΠΟΘΕΤΗΣΗ / ΜΕΤΡΗΣΗ </t>
  </si>
  <si>
    <r>
      <t xml:space="preserve">ΑΠΛΟ ΣΥΣΤΗΜΑ ΣΚΙΑΣΗΣ ΕΣΩΤΕΡΙΚΟΥ ΧΩΡΟΥ ΜΕ  ΡΟΛΕΡ ΜΕΣΗΣ ΔΙΑΠΕΡΑΤΟΤΗΤΑΣ (ΟΠΩΣ Α.5.1)
</t>
    </r>
    <r>
      <rPr>
        <sz val="11"/>
        <rFont val="Century Gothic"/>
        <family val="1"/>
      </rPr>
      <t>Χειροκίνητο σύστημα ρόλερ σκίασης παραθύρων, εσωτερικού χώρου, με ρολό μέσης διαπερατότητας, ∅45, με στήριξη τοίχου και περιτύλιξη κοντά στο τζάμι, με πλαστικό χειριστήριο, με μπάρα στήριξης και ανεξάρτητη κίνηση για κάθε μηχανισμό, σε χρώμα λευκό ή γκρί, βάσει των εξής διαστάσεων (η ακριβής οριστικοποίηση των διαστάσεων θα γίνει κατόπιν επί τόπου μέτρησης):</t>
    </r>
  </si>
  <si>
    <t>ΑΙΘΟΥΣΑ ΥΠΟΛΟΓΙΣΤΩΝ ΠΕΙΡΑΙΩΣ ΠΛΑΤΟΣ ΑΝΟΙΓΜΑΤΟΣ 6,17m[2 τεμάχια 3,085 m x 2,2 m]</t>
  </si>
  <si>
    <t>ΑΙΘΟΥΣΑ ΥΠΟΛΟΓΙΣΤΩΝ ΑΘΗΝΑΣ ΠΛΑΤΟΣ ΑΝΟΙΓΜΑΤΟΣ 3,47mx2,2 m</t>
  </si>
  <si>
    <t>ΑΙΘΟΥΣΑ ΒΙΟΜΗΧΑΝΙΚΟΥ Α ΟΡΟΦΟΥ ΠΛΑΤΟΣ ΑΝΟΙΓΜΑΤΟΣ 6,43M[2 τεμάχια 3,22 mx 2,2 m]</t>
  </si>
  <si>
    <t>ΑΙΘΟΥΣΑ ΥΠΟΛΟΓΙΣΤΩΝ ΒΟΡΟΦΟΥ ΑΓ,ΣΑΡΑΝΤΑ ΠΛΑΤΟΣ ΑΝΟΙΓΜΑΤΟΣ 6,43m [2 τεμάχια 3,22mx2,2 m]</t>
  </si>
  <si>
    <t>ΝΕΑ ΓΡΑΜΜΑΤΕΙΑ - ΠΛΑΤΟΣ ΑΝΟΙΓΜΑΤΟΣ 2,35m x2,2 m</t>
  </si>
  <si>
    <t>ΝΕΑ ΓΡΑΜΜΑΤΕΙΑ ΠΛΑΤΟΣ ΑΝΟΙΓΜΑΤΟΣ 6,53 m [2 τεμάχια 3,27 m x 2,2 m]</t>
  </si>
  <si>
    <t xml:space="preserve">TΟΠΟΘΕΤΗΣΗ / ΜΕΤΡΗΣΗ   </t>
  </si>
  <si>
    <t>ΤΜΗΜΑ 5 - ΓΕΝΙΚΟ ΣΥΝΟΛΟ</t>
  </si>
  <si>
    <t>Β.6.1</t>
  </si>
  <si>
    <t>Β.6.2</t>
  </si>
  <si>
    <t>ΤΜΗΜΑ 6 - ΓΕΝΙΚΟ ΣΥΝΟΛΟ</t>
  </si>
  <si>
    <t>ΤΜΗΜΑ 7: "ΕΡΓΑΣΤΗΡΙΟ VIDEO - STUDIO TV - ΕΡΓΑΣΤΗΡΙΟ ΕΠΕΞΕΡΓΑΣΙΑΣ ΗΧΟΥ"</t>
  </si>
  <si>
    <t>ΚΑΤΑΣΚΕΥΗ ΕΡΓΑΣΤΗΡΙΟΥ ΕΠΕΞΕΡΓΑΣΙΑΣ ΗΧΟΥ / ΕΡΓΑΣΤΗΡΙΟ ΑΝΑΛΟΓΙΚΗΣ ΦΩΤΟΓΡΑΦΙΑΣ / ΑΠΟΘΗΚΗ ΥΛΙΚΟΥ / ΕΡΓΑΣΤΗΡΙΟ ΜΟΝΤΑΖ (ΥΠΟΓΕΙΟ) &amp; ΕΝΟΠΟΙΗΣΗ ΑΙΘ. 05 ΚΑΙ 06 (ΙΣΟΓΕΙΟ)</t>
  </si>
  <si>
    <r>
      <rPr>
        <b/>
        <u/>
        <sz val="11"/>
        <rFont val="Century Gothic"/>
        <family val="1"/>
      </rPr>
      <t>Δ 1.1.1 ΗΧΟΜΟΝΩΤΙΚΟΙ ΤΟΙΧΟΙ ΞΗΡΑΣ ΔΟΜΗΣΗΣ</t>
    </r>
    <r>
      <rPr>
        <sz val="11"/>
        <rFont val="Century Gothic"/>
        <family val="1"/>
      </rPr>
      <t xml:space="preserve">
Τοίχοι ξηράς δόμησης, ύψους από το αρχικό δάπεδο μέχρι την πλάκα οροφής του χώρου (εκτιμώμενο ύψος 3,60μ). με σκελετό 50 mm και επένδυση δύο (2) στρώσεων από κάθε πλευρά με επιφάνεια γυψοσανίδας μάζας ≧ 9 kg/m², 2 στρώσεων, στοκαρισμένοι, με μόνωση πετροβάμβακα ανάμεσα στους ορθοστάτες (όχι "ορυκτοβάμβακα") πάχους 50 μμ και μάζας ≧ 50 kg/m², με εφαρμογή ηχομονωτικής ταινίας μεταξύ μεταλλικών διατομών και υφιστάμενων δομικών στοιχείων. Όπως υποδεικνύονται στο σχέδιο παραρτήματος.</t>
    </r>
    <r>
      <rPr>
        <b/>
        <sz val="11"/>
        <rFont val="Century Gothic"/>
        <family val="1"/>
      </rPr>
      <t xml:space="preserve"> </t>
    </r>
    <r>
      <rPr>
        <sz val="11"/>
        <rFont val="Century Gothic"/>
        <family val="1"/>
      </rPr>
      <t>Η τιμή περιλαμβάνει τα πώματα στα ανοίγματα και τυχόν λαμπάδες.</t>
    </r>
  </si>
  <si>
    <t>ΕΡΓΑΣΤΗΡΙΟ ΕΠΕΞΕΡΓΑΣΙΑΣ ΗΧΟΥ (ΠΕΡΙΛΑΜΒΑΝΕΙ STUDIO ΗΧΟΓΡΑΦΗΣΗΣ / ΘΑΛΑΜΟ ΗΧΟΛΗΨΙΑΣ / ΠΡΟΘΑΛΑΜΟ)</t>
  </si>
  <si>
    <t>ΕΡΓΑΣΤΗΡΙΟ ΜΟΝΤΑΖ</t>
  </si>
  <si>
    <t>ΣΚΟΤΕΙΝΟΙ ΘΑΛΑΜΟΙ + ΘΑΛΑΜΟΣ ΛΟΥΤΡΟΥ</t>
  </si>
  <si>
    <t>ΑΠΟΘΗΚΗ ΕΞΟΠΛΙΣΜΟΥ</t>
  </si>
  <si>
    <r>
      <rPr>
        <b/>
        <u/>
        <sz val="11"/>
        <rFont val="Century Gothic"/>
        <family val="1"/>
      </rPr>
      <t xml:space="preserve">Δ.1.1.2 ΕΠΕΝΔΥΣΗ ΜΕ ΗΧΟΜΟΝΩΤΙΚΟ ΤΟΙΧΟ ΞΗΡΑΣ ΔΟΜΗΣΗΣ ΣΕ ΜΕΤΑΛΛΙΚΟ ΣΚΕΛΕΤΟ
</t>
    </r>
    <r>
      <rPr>
        <sz val="11"/>
        <rFont val="Century Gothic"/>
        <family val="1"/>
      </rPr>
      <t>Κατασκευή επένδυσης ξηράς δόμησης, ύψους από το αρχικό δάπεδο μέχρι την πλάκα οροφής του χώρου (εκτιμώμενο ύψος 3,60 μ). με σκελετό 50 mm και δύο (2) φύλλα γυψοσανίδας μάζας ≧ 9 kg/m², τοποθετημένη σε απόσταση τουλάχιστον 2 εκ από την επενδυόμενη επιφάνεια, φινιρισμένη, με μόνωση πετροβάμβακα ανάμεσα στους ορθοστάτες (όχι "ορυκτοβάμβακα") πάχους 50 μμ και μάζας ≧ 50 kg/m², με εφαρμογή ηχομονωτικής ταινίας μεταξύ μεταλλικών διατομών και υφιστάμενων δομικών στοιχείων. Όπως υποδεικνύονται στο σχέδιο παραρτήματος. Η τιμή περιλαμβάνει τα πώματα στα ανοίγματα και τυχόν λαμπάδες.</t>
    </r>
  </si>
  <si>
    <r>
      <rPr>
        <b/>
        <u/>
        <sz val="11"/>
        <rFont val="Century Gothic"/>
        <family val="1"/>
      </rPr>
      <t xml:space="preserve">Δ.1.1.3 ΕΠΕΝΔΥΣΗ ΑΥΤΟΚΟΛΛΗΤΗΣ ΗΧΟΜΟΝΩΤΙΚΗΣ ΜΕΜΒΡΑΝΗΣ ΤΥΠΟΥ ISOLFON
</t>
    </r>
    <r>
      <rPr>
        <sz val="11"/>
        <rFont val="Century Gothic"/>
        <family val="1"/>
      </rPr>
      <t>Επένδυση με αυτοκόλλητη ηχομονωτική μεμβράνη τύπου Isolfon που εφαρμόζεται επί των επιφανειών γυψοσανίδας μεταξύ των δύο στρώσεων, σε όλη την επιφάνεια της γυψοσανίδας.</t>
    </r>
  </si>
  <si>
    <t>Δ.1.2</t>
  </si>
  <si>
    <r>
      <t xml:space="preserve">ΗΧΟΜΟΝΩΤΙΚΕΣ ΟΡΟΦΕΣ ΞΗΡΑΣ ΔΟΜΗΣΗΣ
</t>
    </r>
    <r>
      <rPr>
        <sz val="11"/>
        <rFont val="Century Gothic"/>
        <family val="1"/>
      </rPr>
      <t>Ηχομονωμένη οροφή γυψοσανίδας με επένδυση δύο (2) στρώσεων γυψοσανίδας μάζας ≧ 9 kg/m², φινιρισμένη, με μόνωση πετροβάμβακα πάχους 5 mm και μάζας ≧ 50 kg/m² (όχι "ορυκτοβάμβακα"), με ανάρτηση σκελετού από ειδικές ελαστικές αναρτήσεις τύπου Vibro Mini ή παρόμοιο.</t>
    </r>
  </si>
  <si>
    <t>STUDIO ΗΧΟΓΡΑΦΗΣΗΣ (ΟΠΩΣ ΥΠΟΔΕΙΚΝΥΕΤΑΙ ΣΤΟ ΣΧΕΔΙΟ ΠΑΡΑΡΤΗΜΑΤΟΣ)</t>
  </si>
  <si>
    <t>ΘΑΛΑΜΟΣ ΗΧΟΛΗΨΙΑΣ (ΟΠΩΣ ΥΠΟΔΕΙΚΝΥΕΤΑΙ ΣΤΟ ΣΧΕΔΙΟ ΠΑΡΑΡΤΗΜΑΤΟΣ)</t>
  </si>
  <si>
    <t>ΠΡΟΘΑΛΑΜΟΣ (ΟΠΩΣ ΥΠΟΔΕΙΚΝΥΕΤΑΙ ΣΤΟ ΣΧΕΔΙΟ ΠΑΡΑΡΤΗΜΑΤΟΣ)</t>
  </si>
  <si>
    <t>ΕΠΕΝΔΥΣΗ ΕΠΙΦΑΝΕΙΑΣ ΕΥΔΟΡΟΦΗΣ ΜΕ ΑΥΤΟΚΟΛΛΗΤΗ ΜΕΜΒΡΑΝΗ ΤΥΠΟΥ ISOLFON ΑΝΑΜΕΣΑ ΣΤΙΣ ΓΥΨΟΣΑΝΙΔΕΣ</t>
  </si>
  <si>
    <t>Δ.1.3</t>
  </si>
  <si>
    <r>
      <t xml:space="preserve">ΒΑΦΕΣ ΕΠΙΦΑΝΕΙΩΝ ΞΗΡΑΣ ΔΟΜΗΣΗΣ
</t>
    </r>
    <r>
      <rPr>
        <sz val="11"/>
        <rFont val="Century Gothic"/>
        <family val="1"/>
      </rPr>
      <t>Πλήρης αποπεράτωση επιφανειών γυψοσανίδας, με σπατουλάρισμα σε όλη την επιφάνεια ώστε να εξασφαλιστεί λεία, ομοιόμορφη και κατάλληλη βάση για βαφή. Με εφαρμογή δύο (2) χεριών πλαστικού χρώματος υψηλής ποιότητας, με απαραίτητο αστάρι ή πρώτη στρώση, με ενδιάμεσο τρίψιμο όπου απαιτείται, για την εξασφάλιση άψογης αισθητικής και ανθεκτικής τελικής επιφάνειας. Στην τιμή περιλαμβάνονται όλα τα απαιτούμενα υλικά, ικριώματα, εξοπλισμός και εργασία..</t>
    </r>
  </si>
  <si>
    <t>Δ.1.4</t>
  </si>
  <si>
    <r>
      <t xml:space="preserve">ΕΠΕΝΔΥΣΕΙΣ ΔΑΠΕΔΩΝ ΜΕ ΜΟΚΕΤΑ ΣΕ ΠΛΑΚΕΣ
</t>
    </r>
    <r>
      <rPr>
        <sz val="11"/>
        <rFont val="Century Gothic"/>
        <family val="1"/>
      </rPr>
      <t>Μοκέτα σε πλακάκια διαστάσεων 50x50 cm ή άλλων τυποποιημένων διαστάσεων, από ίνες πολυαμιδίου ή ισοδύναμο συνθετικό υλικό, κατάλληλη για χώρους με έντονη κυκλοφορία. Ολικού πάχους 5,5 mm, με αντιστατική προστασία, βραδύκαυστη σύμφωνα με τις προδιαγραφές της κατηγορίας Bfl-s1 (EN 13501-1), ανθεκτική σε φθορά, λεκέδες και υγρασία. Η υπόστρωση να είναι από εύκαμπτο πολυμερές υλικό (bitumen ή PVC-free) κατά ISO 2424. Η τοποθέτηση θα γίνει πάνω σε υφιστάμενο δάπεδο από πλακάκι, με κατάλληλη ομαλοποίηση ώστε να εξασφαλίιστεί ομοιόμορφη εμφάνιση χωρίς οπτικές αποκλίσεις. Με τοποθέτηση κατάλληλων αρμοκάλυπτρων μεταξύ κάθε αλλαγής δαπέδου. Οι αποχρώσεις και η υφή θα επιλεγούν σε συνεργασία με τους επιβλέποντες με βάση την αισθητική του χώρου και την ευκολία συντήρησης. Ενδεικτικό προϊόν: Tarkett Desso ή ισοδύναμο.</t>
    </r>
  </si>
  <si>
    <t>Δ.1.5</t>
  </si>
  <si>
    <r>
      <t xml:space="preserve">ΗΧΟΜΟΝΩΤΙΚΕΣ ΠΟΡΤΕΣ
</t>
    </r>
    <r>
      <rPr>
        <sz val="11"/>
        <rFont val="Century Gothic"/>
        <family val="1"/>
      </rPr>
      <t>Γυάλινες ηχομονωτικές πόρτες με σταθμισμένο δείκτη ηχομόνωσης Rw ≧ 42 dB, σύμφωνα με το ISO 140.3 (ISO 10140) και ISO 717.1 ή ισοδύναμο. Φύλλο πόρτας και πλαίσιο από προφίλ συστήματος από uPVC, με την κάσα να καλύπτει πλήρως το πάχος του τοίχου. Οι πόρτες θα είναι εφοδιασμένες με: περιμετρική διάταξη κλειδώματος που λειτουργεί με προοδευτική προσαρμογή της συμπίεσης της φλάντζας, σετ εξωτερικών μεντεσέδων βαρέως τύπου (ανάλογα με το συνολικό βάρος της πόρτας) με δυνατότητα ρύθμισης και στους τρεις άξονες, ειδικά ελαστικά προφίλ για πλήρη ηχοστεγανότητα και ειδικό μηχανισμό σφράγισης στο κάτω μέρος ή κατωκάσι. Η τοποθέτηση θα γίνει στον χώρο με ευθύνη του αναδόχου, με πλήρη προσαρμογή στο υφιστάμενο άνοιγμα και στερέωση της κάσας με κατάλληλα υλικά και σφράγιση των αρμών με ακρυλική ή πολυουρεθανική μαστίχη. Η τελική εγκατάσταση θα περιλαμβάνει ρύθμιση μεντεσέδων, έλεγχο λειτουργίας και καθαρισμό του εξοπλισμού. Ενδεικτικό μοντέλο: Alpha FON-AD.TG ή ισοδύναμο.</t>
    </r>
  </si>
  <si>
    <t>Δ.1.6</t>
  </si>
  <si>
    <r>
      <t xml:space="preserve">ΑΠΛΕΣ ΠΟΡΤΕΣ ΜΕΤΑΛΛΙΚΕΣ 
</t>
    </r>
    <r>
      <rPr>
        <sz val="11"/>
        <rFont val="Century Gothic"/>
        <family val="1"/>
      </rPr>
      <t>Πόρτα αποθήκης μονόφυλλη μεταλλική, μη πυράντοχη, σ ετυπικές διαστάσεις, με κλειδαριά και πόμολο ασφαλείας. Με δύο μεντεσέδες ανά φύλλο, εκ των οποίον ο ένας να διαθέτει ρυθμιζόμενο πείρο για ρύθμιση επαναφοράς της πόρτας. Σε χρώμα Ral 7535 ή παρόμοιο. Με πλαίσο που καλύπτει πλήρως το πάχος του τοίχου. Με τοποθέτηση στον χώρο.</t>
    </r>
  </si>
  <si>
    <t>ΣΚΟΤΕΙΝΟΙ ΘΑΛΑΜΟΙ + ΘΑΛΑΜΟΣ ΛΟΥΤΡΟΥ (ΟΠΩΣ ΥΠΟΔΕΙΚΝΥΕΤΑΙ ΣΤΟ ΣΧΕΔΙΟ ΠΑΡΑΡΤΗΜΑΤΟΣ)</t>
  </si>
  <si>
    <t>ΑΠΟΘΗΚΗ ΕΞΟΠΛΙΣΜΟΥ (ΟΠΩΣ ΥΠΟΔΕΙΚΝΥΕΤΑΙ ΣΤΟ ΣΧΕΔΙΟ ΠΑΡΑΡΤΗΜΑΤΟΣ)</t>
  </si>
  <si>
    <t>Δ.1.7</t>
  </si>
  <si>
    <r>
      <t xml:space="preserve">ΗΧΟΜΟΝΩΤΙΚΑ ΥΑΛΟΣΤΑΣΙΑ STUDIO ΗΧΟΓΡΑΦΗΣΗΣ / ΘΑΛΑΜΟΣ ΗΧΟΛΗΨΙΑΣ
</t>
    </r>
    <r>
      <rPr>
        <sz val="11"/>
        <rFont val="Century Gothic"/>
        <family val="1"/>
      </rPr>
      <t>Ηχομονωτικά υαλοστάσια με διπλά κρύσταλλα κατάλληλου πάχους σε κάθε πλευρά του διαχωριστικού τοίχου. Όλα τα κρύσταλλα θα είναι τοποθετημένα σε κατάλληλο πλαίσιο από διατομές μορφοσιδήρου μορφής L και ράβδους στερέωσης. Σε όλους τους αρμούς μεταξύ των κρυστάλλων και των πλαισίων τους θα τοποθετηθούν αντικραδασμικά παρεμβύσματα. Όλοι οι απομένοντες αρμοί θα σφραγιστούν προσεκτικά σε όλο το βάθος τους με ηχομονωτική μαστίχη. Στους λαμπάδες, το πρέκι και την ποδιά του ανοίγματος μεταξύ των δύο εξωτερικών υαλοστασίων θα τοποθετηθούν λωρίδες από ηχοαπορροφητικά οικολογικά φύλλα. Στην ποδιά του ανοίγματος μεταξύ των υαλοστασίων θα τοποθετηθεί επαρκής ποσότητα υγροσκοπικών αλάτων για την αποτροπή της υγροποίησης υδρατμών στις εσωτερικές τους επιφάνειες. Με σταθμισμένη ηχομονωτική ικανότητα Rw ≧ 42 dB.</t>
    </r>
  </si>
  <si>
    <t>Δ.1.8</t>
  </si>
  <si>
    <t>Δ.1.9</t>
  </si>
  <si>
    <r>
      <t xml:space="preserve">ΕΞΑΕΡΙΣΜΟΣ - ΚΛΙΜΑΤΙΣΜΟΣ
</t>
    </r>
    <r>
      <rPr>
        <sz val="11"/>
        <rFont val="Century Gothic"/>
        <family val="1"/>
      </rPr>
      <t>Προμήθεια και εγκατάσταση κλιματιστικών μηχανημάτων και τροποποίησης εξαερισμού κατόπιν μελέτης στον χώρο του studio ηχογράφησης, του θαλάμου ηχοληψίας, του εργαστηρίου μοντάζ, των σκοτεινών θαλάμων μαζί με τον θάλαμο λουτρού, και την αποθήκη εξοπλισμού. Η εγκατάσταση θα περιλαμβάνει τα απαιτούμενα δίκτυα αεραγωγών και ψυκτικών σωληνώσεων, καθώς και αντικραδασμικές βάσεις και ηχοπαγίδες σε όσους χώρους απαιτείται χαμηλή στάθμη θορύβου.</t>
    </r>
  </si>
  <si>
    <t>Δ.1.10</t>
  </si>
  <si>
    <r>
      <t xml:space="preserve">ΑΠΟΞΗΛΩΣΕΙΣ ΜΕΤΑΛΛΙΚΟΥ ΣΚΕΛΕΤΟΥ ΑΙΘ. 05 &amp; 06 (ΙΣΟΓΕΙΟ)
</t>
    </r>
    <r>
      <rPr>
        <sz val="11"/>
        <rFont val="Century Gothic"/>
        <family val="1"/>
      </rPr>
      <t>Εργασία πλήρους αποξήλωσης πλέγματος υφιστάμενων μεταλλικών δοκών τύπου IPE, που αναλύονται σε τέσσερα (4) υποσυλώματα ύψους τα 2,60 m, μια (1) διαμήκη δοκό μήκους 9,73 m και δεκατέσσερις (14) εκγάρσιες δοκούς/τεγίδες μήκους 7,45m έκαστη και δύο (2) διαγώνιες αντηρίδες μήκους 3,35 m, διατομής 35 x 25 cm (όλες οι μετρήσεις κατά προσέγγιση), συμπεριλαμβανομένων όλων των απαιτούμενων εργασιών κοπής, αποσύνδεσης από συνδέσμους, υποστυλώματα ή άλλα φέροντα στοιχεία, προσωρινής ανάρτησης ή αντιστήριξης όπου απαιτείται, καθώς και μεταφοράς των αποξηλωθέντων υλικών εκτός του εργοταξίου και απόθεσης σε προκαθορισμένο χώρο ή φόρτωσης για απομάκρυνση. Περιλαμβάνεται η χρήση πάσης φύσεως εργαλείων και μηχανημάτων, η εργασία εξειδικευμένου προσωπικού, η τήρηση όλων των απαιτούμενων μέτρων ασφαλείας, καθώς και η καθαίρεση των συνδεδεμένων μεταλλικών στοιχείων χωρίς πρόκληση φθορών στα γειτονικά δομικά ή στατικά στοιχεία. Η τιμή μονάδας καλύπτει την πλήρη και έντεχνη εκτέλεση της εργασίας, σύμφωνα με τις οδηγίες της επίβλεψης και απομάκρυνση του αποξηλωθέντος υλικού από τον χώρο. (για την ενδεικτική διάταξη του πλέγματος βλ. σχετικό σκαρίφημα στα σχέδια παραρτήματος / σχέδια διαρρύθμισης Τμ. Φωτοφγραφίας).</t>
    </r>
  </si>
  <si>
    <t>ΕΞΟΠΛΙΣΜΟΣ ΕΡΓΑΣΤΗΡΙΟΥ ΕΠΕΞΕΡΓΑΣΙΑΣ ΗΧΟΥ</t>
  </si>
  <si>
    <t>ΣΥΜΦΩΝΑ ΜΕ ΤΙΣ ΤΕΧΝΙΚΕΣ ΠΡΟΔΙΑΓΡΑΦΕΣ ΤΟΥ ΠΑΡΑΡΤΗΜΑΤΟΣ "ΕΡΓΑΣΤΗΡΙΟ VIDEO STUDIO TV ΕΡΓΑΣΤΗΡΙΟ ΕΠΕΞΕΡΓΑΣΙΑΣ ΗΧΟΥ "</t>
  </si>
  <si>
    <t>ΨΗΦΙΑΚΗ ΚΟΝΣΟΛΑ ΗΧΟΥ</t>
  </si>
  <si>
    <t>ΕΠΙΦΑΝΕΙΑ ΕΛΕΓΧΟΥ ΨΗΦΙΑΚΗΣ ΚΟΝΣΟΛΑΣ ΗΧΟΥ</t>
  </si>
  <si>
    <t>Δ.2.3</t>
  </si>
  <si>
    <t>ΥΠΟΛΟΓΙΣΤΗΣ DESKTOP</t>
  </si>
  <si>
    <t>Δ.2.4</t>
  </si>
  <si>
    <t>ΟΘΟΝΗ ΥΠΟΛΟΓΙΣΤΗ</t>
  </si>
  <si>
    <t>Δ.2.5</t>
  </si>
  <si>
    <t>ΗΧΕΙΟ MONITOR ΤΥΠΟΥ Α</t>
  </si>
  <si>
    <t>Δ.2.6</t>
  </si>
  <si>
    <t>ΗΧΕΙΟ MONITOR ΤΥΠΟΥ Β</t>
  </si>
  <si>
    <t>Δ.2.7</t>
  </si>
  <si>
    <t>ΗΧΕΙΟ MONITOR SUBWOOFER</t>
  </si>
  <si>
    <t>Δ.2.8</t>
  </si>
  <si>
    <t>ΜΙΚΡΟΦΩΝΟ STUDIO</t>
  </si>
  <si>
    <t>Δ.2.9</t>
  </si>
  <si>
    <t>ΣΕΤ ΜΙΚΡΟΦΩΝΩΝ</t>
  </si>
  <si>
    <t>Δ.2.10</t>
  </si>
  <si>
    <t>ΕΝΕΡΓΟ ΗΧΕΙΟ</t>
  </si>
  <si>
    <t>Δ.2.11</t>
  </si>
  <si>
    <t>ΤΡΙΠΟΔΗ ΒΑΣΗ ΗΧΕΙΟΥ</t>
  </si>
  <si>
    <t>Δ.2.12</t>
  </si>
  <si>
    <t>ΒΑΣΗ ΜΙΚΡΟΦΩΝΟΥ</t>
  </si>
  <si>
    <t>Δ.2.13</t>
  </si>
  <si>
    <t>STAGE BOX ΗΧΟΥ</t>
  </si>
  <si>
    <t>Δ.2.14</t>
  </si>
  <si>
    <t>ΠΡΟΕΝΙΣΧΥΤΗΣ ΑΚΟΥΣΤΙΚΩΝ</t>
  </si>
  <si>
    <t>Δ.2.15</t>
  </si>
  <si>
    <t>ΑΚΟΥΣΤΙΚΑ ΚΛΕΙΣΤΟΥ ΤΥΠΟΥ</t>
  </si>
  <si>
    <t>Δ.2.16</t>
  </si>
  <si>
    <t>ΕΠΙΠΛΟ STUDIO</t>
  </si>
  <si>
    <t>Δ.2.17</t>
  </si>
  <si>
    <t>ΦΟΡΗΤΟ ΚΑΤΑΓΡΑΦΙΚΟ ΗΧΟΥ</t>
  </si>
  <si>
    <t>Δ.2.18</t>
  </si>
  <si>
    <t>ΑΝΤΙΑΝΕΜΙΚΟ - ΑΝΤΙΚΡΑΔΑΣΜΙΚΟ ΚΑΛΑΘΙ ΓΙΑ ΜΙΚΡΟΦΩΝΟ ΤΥΠΟΥ SHOTGUN</t>
  </si>
  <si>
    <t>Δ.2.19</t>
  </si>
  <si>
    <t>ΠΑΝΚΑΤΕΥΘΥΝΤΙΚΟΣ ΕΓΓΡΑΦΕΑΣ ΗΧΟΥ</t>
  </si>
  <si>
    <t>Δ.2.20</t>
  </si>
  <si>
    <t xml:space="preserve">ΣΥΣΤΗΜΑ IN EAR MONITORING </t>
  </si>
  <si>
    <t>Δ.2.21</t>
  </si>
  <si>
    <t>ΣΕΤ ΠΟΝΤΙΚΙ – ΠΛΗΚΤΡΟΛΟΓΙΟ</t>
  </si>
  <si>
    <t>Δ.2.22</t>
  </si>
  <si>
    <t>KIT ΤΟΠΟΘΕΤΗΣΗΣ ΥΠΟΛΟΓΙΣΤΗ ΣΕ RACK ΜΕ ΣΥΣΤΗΜΑ ΕΠΕΚΤΑΣΗΣ ΚΑΡΤΑΣ PCIE</t>
  </si>
  <si>
    <t>Δ.2.23</t>
  </si>
  <si>
    <t>ΚΑΡΤΑ ΕΠΕΚΤΑΣΗΣ ΣΥΝΔΕΣΙΜΟΤΗΤΑΣ ΥΠΟΛΟΓΙΣΤΗ</t>
  </si>
  <si>
    <t>Δ.2.24</t>
  </si>
  <si>
    <t>ΒΑΣΕΙΣ STUDIO MONITORS ΓΙΑ ΤΑ ΕΙΔΗ Δ.2.5 &amp; Δ.2.6</t>
  </si>
  <si>
    <t>Δ.2.25</t>
  </si>
  <si>
    <t xml:space="preserve">UPS </t>
  </si>
  <si>
    <t>Δ.2.26</t>
  </si>
  <si>
    <t>ΥΠΗΡΕΣΙΕΣ ΕΓΚΑΤΑΣΤΑΣΗΣ ΚΑΙ ΚΑΛΩΔΙΩΣΗΣ ΤΩΝ ΕΙΔΩΝ ΠΟΥ ΑΝΑΦΕΡΟΝΤΑΙ ΣΤΑ ΕΙΔΗ Δ.2.1 – Δ.2.25</t>
  </si>
  <si>
    <t>Δ.2.27</t>
  </si>
  <si>
    <t xml:space="preserve">ΑΚΟΥΣΤΙΚΗ ΜΕΛΕΤΗ ΚΑΙ ΕΠΕΝΔΥΣΗ STUDIO ΗΧΟΓΡΑΦΗΣΕΩΝ  </t>
  </si>
  <si>
    <t>ΕΞΟΠΛΙΣΜΟΣ &amp; ΥΠΗΡΕΣΙΕΣ / ΕΡΓΑΣΤΗΡΙΟ VIDEO - STUDIO TV</t>
  </si>
  <si>
    <t>ΜΕΜΒΡΑΝΕΣ ΣΚΙΑΣΗΣ ΓΙΑ ΤΑ ΠΑΡΑΘΥΡΑ ΤΩΝ ΑΙΘΟΥΣΩΝ  0Α.05 &amp; 0Α.06 (ΠΕΡΙΛΑΜΒΑΝΕΤΑΙ ΕΓΚΑΤΑΣΤΑΣΗ ΚΑΙ ΤΟΠΟΘΕΤΗΣΗ)</t>
  </si>
  <si>
    <t>ΠΡΟΪΟΝΤΑ – ΥΠΗΡΕΣΙΕΣ - CYCLORAMA ΜΕΓΑΛΟ STUDIO</t>
  </si>
  <si>
    <r>
      <rPr>
        <b/>
        <sz val="11"/>
        <color theme="1"/>
        <rFont val="Century Gothic"/>
        <family val="1"/>
      </rPr>
      <t xml:space="preserve">Δ.3.2.1 </t>
    </r>
    <r>
      <rPr>
        <sz val="11"/>
        <color theme="1"/>
        <rFont val="Century Gothic"/>
        <family val="1"/>
      </rPr>
      <t>ΜΗΧΑΝΙΣΜΟΣ ΔΙΑΧΕΙΡΙΣΗΣ ΕΞΩΤΕΡΙΚΗΣ ΚΟΥΡΤΙΝΑΣ</t>
    </r>
  </si>
  <si>
    <r>
      <rPr>
        <b/>
        <sz val="11"/>
        <color theme="1"/>
        <rFont val="Century Gothic"/>
        <family val="1"/>
      </rPr>
      <t>Δ.3.2.2</t>
    </r>
    <r>
      <rPr>
        <sz val="11"/>
        <color theme="1"/>
        <rFont val="Century Gothic"/>
        <family val="1"/>
      </rPr>
      <t xml:space="preserve"> ΜΗΧΑΝΙΣΜΟΣ ΔΙΑΧΕΙΡΙΣΗΣ ΕΣΩΤΕΡΙΚΗΣ ΚΟΥΡΤΙΝΑΣ</t>
    </r>
  </si>
  <si>
    <r>
      <rPr>
        <b/>
        <sz val="11"/>
        <color theme="1"/>
        <rFont val="Century Gothic"/>
        <family val="1"/>
      </rPr>
      <t>Δ.3.2.3Α</t>
    </r>
    <r>
      <rPr>
        <sz val="11"/>
        <color theme="1"/>
        <rFont val="Century Gothic"/>
        <family val="1"/>
      </rPr>
      <t xml:space="preserve"> ΚΟΥΡΤΙΝΕΣ</t>
    </r>
  </si>
  <si>
    <r>
      <rPr>
        <b/>
        <sz val="11"/>
        <color theme="1"/>
        <rFont val="Century Gothic"/>
        <family val="1"/>
      </rPr>
      <t>Δ.3.2.3Β</t>
    </r>
    <r>
      <rPr>
        <sz val="11"/>
        <color theme="1"/>
        <rFont val="Century Gothic"/>
        <family val="1"/>
      </rPr>
      <t xml:space="preserve"> ΚΟΥΡΤΙΝΕΣ</t>
    </r>
  </si>
  <si>
    <r>
      <rPr>
        <b/>
        <sz val="11"/>
        <color theme="1"/>
        <rFont val="Century Gothic"/>
        <family val="1"/>
      </rPr>
      <t>Δ.3.2.4</t>
    </r>
    <r>
      <rPr>
        <sz val="11"/>
        <color theme="1"/>
        <rFont val="Century Gothic"/>
        <family val="1"/>
      </rPr>
      <t xml:space="preserve">  ΠΑΤΩΜΑ ΕΙΔΙΚΩΝ ΠΡΟΔΙΑΓΡΑΦΩΝ ΣΤΟΥΝΤΙΟ</t>
    </r>
  </si>
  <si>
    <t>ΠΡΟΪΟΝΤΑ - ΥΠΗΡΕΣΙΕΣ - GREEN SCREEN ΜΕΓΑΛΟ STUDIO</t>
  </si>
  <si>
    <t xml:space="preserve">Δ.3.4 </t>
  </si>
  <si>
    <t>ΠΡΟΪΟΝΤΑ – ΥΠΗΡΕΣΙΕΣ – ΦΩΤΑ</t>
  </si>
  <si>
    <r>
      <rPr>
        <b/>
        <sz val="11"/>
        <color theme="1"/>
        <rFont val="Century Gothic"/>
        <family val="1"/>
      </rPr>
      <t xml:space="preserve">Δ.3.4.1 </t>
    </r>
    <r>
      <rPr>
        <sz val="11"/>
        <color theme="1"/>
        <rFont val="Century Gothic"/>
        <family val="1"/>
      </rPr>
      <t>ΣΩΛΗΝΩΤΟ ΠΛΑΙΣΙΟ ΣΤΗΡΙΞΗΣ ΦΩΤΙΣΜΟΥ</t>
    </r>
  </si>
  <si>
    <r>
      <rPr>
        <b/>
        <sz val="11"/>
        <color theme="1"/>
        <rFont val="Century Gothic"/>
        <family val="1"/>
      </rPr>
      <t>Δ.3.4.2</t>
    </r>
    <r>
      <rPr>
        <sz val="11"/>
        <color theme="1"/>
        <rFont val="Century Gothic"/>
        <family val="1"/>
      </rPr>
      <t xml:space="preserve"> ΦΩΤΙΣΤΙΚΟ LED PANEL ΚΑΙ ΑΞΕΣΟΥΑΡ</t>
    </r>
    <r>
      <rPr>
        <sz val="11"/>
        <rFont val="Century Gothic"/>
        <family val="1"/>
      </rPr>
      <t xml:space="preserve"> ΤΥΠΟΥ Α</t>
    </r>
  </si>
  <si>
    <r>
      <rPr>
        <b/>
        <sz val="11"/>
        <rFont val="Century Gothic"/>
        <family val="1"/>
      </rPr>
      <t>Δ.3.4.3</t>
    </r>
    <r>
      <rPr>
        <sz val="11"/>
        <rFont val="Century Gothic"/>
        <family val="1"/>
      </rPr>
      <t xml:space="preserve"> ΦΩΤΙΣΤΙΚΟ LED PANEL ΚΑΙ ΑΞΕΣΟΥΑΡ ΤΥΠΟΥ Β</t>
    </r>
  </si>
  <si>
    <r>
      <rPr>
        <b/>
        <sz val="11"/>
        <color theme="1"/>
        <rFont val="Century Gothic"/>
        <family val="1"/>
      </rPr>
      <t>Δ.3.4.4</t>
    </r>
    <r>
      <rPr>
        <sz val="11"/>
        <color theme="1"/>
        <rFont val="Century Gothic"/>
        <family val="1"/>
      </rPr>
      <t xml:space="preserve"> ΦΩΤΙΣΤΙΚΟ LED FRESNEL</t>
    </r>
  </si>
  <si>
    <r>
      <rPr>
        <b/>
        <sz val="11"/>
        <color theme="1"/>
        <rFont val="Century Gothic"/>
        <family val="1"/>
      </rPr>
      <t xml:space="preserve">Δ.3.4.5 </t>
    </r>
    <r>
      <rPr>
        <sz val="11"/>
        <color theme="1"/>
        <rFont val="Century Gothic"/>
        <family val="1"/>
      </rPr>
      <t>ΚΟΝΣΟΛΑ ΜΙΞΗΣ ΦΩΤΙΣΜΟΥ ΚΑΙ ΚΑΛΩΔΙΟ DMX</t>
    </r>
  </si>
  <si>
    <r>
      <rPr>
        <b/>
        <sz val="11"/>
        <color theme="1"/>
        <rFont val="Century Gothic"/>
        <family val="1"/>
      </rPr>
      <t xml:space="preserve">Δ.3.4.6 </t>
    </r>
    <r>
      <rPr>
        <sz val="11"/>
        <color theme="1"/>
        <rFont val="Century Gothic"/>
        <family val="1"/>
      </rPr>
      <t>ΔΙΑΜΟΙΡΑΣΤΗΣ ΣΗΜΑΤΟΣ ΦΩΤΙΣΜΟΥ DMX</t>
    </r>
  </si>
  <si>
    <r>
      <rPr>
        <b/>
        <sz val="11"/>
        <color theme="1"/>
        <rFont val="Century Gothic"/>
        <family val="1"/>
      </rPr>
      <t>Δ.3.4.7</t>
    </r>
    <r>
      <rPr>
        <sz val="11"/>
        <color theme="1"/>
        <rFont val="Century Gothic"/>
        <family val="1"/>
      </rPr>
      <t xml:space="preserve"> ΗΛΕΚΤΡΙΚΟΣ ΓΕΡΑΝΟΣ ΦΩΤΙΣΜΟΥ</t>
    </r>
  </si>
  <si>
    <r>
      <rPr>
        <b/>
        <sz val="11"/>
        <color theme="1"/>
        <rFont val="Century Gothic"/>
        <family val="1"/>
      </rPr>
      <t>Δ.3.4.8</t>
    </r>
    <r>
      <rPr>
        <sz val="11"/>
        <color theme="1"/>
        <rFont val="Century Gothic"/>
        <family val="1"/>
      </rPr>
      <t xml:space="preserve"> ΕΓΚΑΤΑΣΤΑΣΗ ΤΩΝ ΕΙΔΩΝ ΠΟΥ ΑΝΑΦΕΡΟΝΤΑΙ ΣΤΑ Δ.3.4.1-Δ.3.4.7</t>
    </r>
  </si>
  <si>
    <t xml:space="preserve">Δ.4 </t>
  </si>
  <si>
    <t>ΠΡΟΪΟΝΤΑ - ΥΠΗΡΕΣΙΕΣ - RACK ΜΕ ΡΟΔΕΣ</t>
  </si>
  <si>
    <r>
      <rPr>
        <b/>
        <sz val="11"/>
        <rFont val="Century Gothic"/>
        <family val="1"/>
      </rPr>
      <t xml:space="preserve">Δ.4.1 </t>
    </r>
    <r>
      <rPr>
        <sz val="11"/>
        <rFont val="Century Gothic"/>
        <family val="1"/>
      </rPr>
      <t>MONITOR ΕΛΕΓΧΟΥ ΣΗΜΑΤΩΝ</t>
    </r>
  </si>
  <si>
    <r>
      <rPr>
        <b/>
        <sz val="11"/>
        <rFont val="Century Gothic"/>
        <family val="1"/>
      </rPr>
      <t xml:space="preserve">Δ.4.2 </t>
    </r>
    <r>
      <rPr>
        <sz val="11"/>
        <rFont val="Century Gothic"/>
        <family val="1"/>
      </rPr>
      <t>ΤΡΟΧΗΛΑΤΗ ΒΑΣΗ RACK</t>
    </r>
  </si>
  <si>
    <r>
      <rPr>
        <b/>
        <sz val="11"/>
        <rFont val="Century Gothic"/>
        <family val="1"/>
      </rPr>
      <t>Δ.4.3</t>
    </r>
    <r>
      <rPr>
        <sz val="11"/>
        <rFont val="Century Gothic"/>
        <family val="1"/>
      </rPr>
      <t xml:space="preserve"> ΜΟΝΑΔΑ ΔΙΑΝΟΜΗΣ ΡΕΥΜΑΤΟΣ</t>
    </r>
  </si>
  <si>
    <r>
      <rPr>
        <b/>
        <sz val="11"/>
        <rFont val="Century Gothic"/>
        <family val="1"/>
      </rPr>
      <t>Δ.4.4</t>
    </r>
    <r>
      <rPr>
        <sz val="11"/>
        <rFont val="Century Gothic"/>
        <family val="1"/>
      </rPr>
      <t xml:space="preserve"> ΚΑΤΑΓΡΑΦΙΚΟ ΗΧΟΥ</t>
    </r>
  </si>
  <si>
    <r>
      <rPr>
        <b/>
        <sz val="11"/>
        <rFont val="Century Gothic"/>
        <family val="1"/>
      </rPr>
      <t>Δ.4.5</t>
    </r>
    <r>
      <rPr>
        <sz val="11"/>
        <rFont val="Century Gothic"/>
        <family val="1"/>
      </rPr>
      <t xml:space="preserve"> ΕΓΚΑΤΑΣΤΑΣΗ ΤΩΝ ΕΙΔΩΝ ΠΟΥ ΑΝΑΦΕΡΟΝΤΑΙ ΣΤΑ Δ.4.1-Δ.4.4</t>
    </r>
  </si>
  <si>
    <t>ΠΡΟΪΟΝΤΑ - ΥΠΗΡΕΣΙΕΣ - MONITOR ΣΤΟ ΣΤΟΥΝΤΙΟ</t>
  </si>
  <si>
    <r>
      <rPr>
        <b/>
        <sz val="11"/>
        <rFont val="Century Gothic"/>
        <family val="1"/>
      </rPr>
      <t>Δ.5.1</t>
    </r>
    <r>
      <rPr>
        <sz val="11"/>
        <rFont val="Century Gothic"/>
        <family val="1"/>
      </rPr>
      <t xml:space="preserve"> ΜΟΝΙΤΟΡ ΣΤΟΥΝΤΙΟ 4Κ, 75’’</t>
    </r>
  </si>
  <si>
    <r>
      <rPr>
        <b/>
        <sz val="11"/>
        <rFont val="Century Gothic"/>
        <family val="1"/>
      </rPr>
      <t>Δ.5.2</t>
    </r>
    <r>
      <rPr>
        <sz val="11"/>
        <rFont val="Century Gothic"/>
        <family val="1"/>
      </rPr>
      <t xml:space="preserve"> ΤΡΟΧΗΛΑΤΗ ΒΑΣΗ ΤΗΛΕΟΡΑΣΗΣ</t>
    </r>
  </si>
  <si>
    <r>
      <rPr>
        <b/>
        <sz val="11"/>
        <rFont val="Century Gothic"/>
        <family val="1"/>
      </rPr>
      <t>Δ.5.3</t>
    </r>
    <r>
      <rPr>
        <sz val="11"/>
        <rFont val="Century Gothic"/>
        <family val="1"/>
      </rPr>
      <t xml:space="preserve"> ΜΕΤΑΤΡΟΠΕΑΣ ΣΗΜΑΤΟΣ SDI ΣΕ HDMI 12G</t>
    </r>
  </si>
  <si>
    <r>
      <rPr>
        <b/>
        <sz val="11"/>
        <rFont val="Century Gothic"/>
        <family val="1"/>
      </rPr>
      <t>Δ.5.4</t>
    </r>
    <r>
      <rPr>
        <sz val="11"/>
        <rFont val="Century Gothic"/>
        <family val="1"/>
      </rPr>
      <t xml:space="preserve"> ΣΕΤ ΑΣΥΡΜΑΤΗΣ ΜΕΤΑΔΟΣΗΣ ΕΙΚΟΝΑΣ</t>
    </r>
  </si>
  <si>
    <t>Δ.6</t>
  </si>
  <si>
    <t>ΚΑΜΕΡΕΣ ΚΑΙ ΠΑΡΕΛΚΟΜΕΝΑ</t>
  </si>
  <si>
    <r>
      <rPr>
        <b/>
        <sz val="11"/>
        <rFont val="Century Gothic"/>
        <family val="1"/>
      </rPr>
      <t xml:space="preserve">Δ.6.1 </t>
    </r>
    <r>
      <rPr>
        <sz val="11"/>
        <rFont val="Century Gothic"/>
        <family val="1"/>
      </rPr>
      <t xml:space="preserve">ΚΙΝΗΜΑΤΟΓΡΑΦΙΚΗ ΚΑΜΕΡΑ FULL FRAME </t>
    </r>
  </si>
  <si>
    <r>
      <rPr>
        <b/>
        <sz val="11"/>
        <rFont val="Century Gothic"/>
        <family val="1"/>
      </rPr>
      <t xml:space="preserve">Δ.6.2 </t>
    </r>
    <r>
      <rPr>
        <sz val="11"/>
        <rFont val="Century Gothic"/>
        <family val="1"/>
      </rPr>
      <t>ΦΟΡΗΤΟ ΜΟΝΙΤΟΡ 5’’</t>
    </r>
  </si>
  <si>
    <r>
      <rPr>
        <b/>
        <sz val="11"/>
        <rFont val="Century Gothic"/>
        <family val="1"/>
      </rPr>
      <t xml:space="preserve">Δ.6.3 </t>
    </r>
    <r>
      <rPr>
        <sz val="11"/>
        <rFont val="Century Gothic"/>
        <family val="1"/>
      </rPr>
      <t>ΑΣΥΡΜΑΤΟ ΣΕΤ ΡΥΘΜΙΣΗΣ ΦΑΚΟΥ</t>
    </r>
  </si>
  <si>
    <r>
      <rPr>
        <b/>
        <sz val="11"/>
        <rFont val="Century Gothic"/>
        <family val="1"/>
      </rPr>
      <t>Δ.6.4</t>
    </r>
    <r>
      <rPr>
        <sz val="11"/>
        <rFont val="Century Gothic"/>
        <family val="1"/>
      </rPr>
      <t xml:space="preserve"> ΣΚΛΗΡΟΣ ΔΙΣΚΟΣ SSD</t>
    </r>
  </si>
  <si>
    <r>
      <rPr>
        <b/>
        <sz val="11"/>
        <rFont val="Century Gothic"/>
        <family val="1"/>
      </rPr>
      <t>Δ.6.5</t>
    </r>
    <r>
      <rPr>
        <sz val="11"/>
        <rFont val="Century Gothic"/>
        <family val="1"/>
      </rPr>
      <t xml:space="preserve"> ΚΙΤ ΦΑΚΩΝ &amp; ΠΑΡΕΛΚΟΜΕΝΑ</t>
    </r>
  </si>
  <si>
    <t>Δ.7</t>
  </si>
  <si>
    <t>ΦΩΤΑ STUDIO 0.Α.04</t>
  </si>
  <si>
    <r>
      <rPr>
        <b/>
        <sz val="11"/>
        <rFont val="Century Gothic"/>
        <family val="1"/>
      </rPr>
      <t>Δ.7.1</t>
    </r>
    <r>
      <rPr>
        <sz val="11"/>
        <rFont val="Century Gothic"/>
        <family val="1"/>
      </rPr>
      <t xml:space="preserve"> ΦΩΤΙΣΤΙΚΟ ΣΩΜΑ LED PANEL</t>
    </r>
  </si>
  <si>
    <r>
      <rPr>
        <b/>
        <sz val="11"/>
        <rFont val="Century Gothic"/>
        <family val="1"/>
      </rPr>
      <t xml:space="preserve">Δ.7.2 </t>
    </r>
    <r>
      <rPr>
        <sz val="11"/>
        <rFont val="Century Gothic"/>
        <family val="1"/>
      </rPr>
      <t>ΚΟΝΣΟΛΑ ΜΙΞΗΣ ΦΩΤΙΣΜΟΥ</t>
    </r>
  </si>
  <si>
    <r>
      <rPr>
        <b/>
        <sz val="11"/>
        <rFont val="Century Gothic"/>
        <family val="1"/>
      </rPr>
      <t>Δ.7.3</t>
    </r>
    <r>
      <rPr>
        <sz val="11"/>
        <rFont val="Century Gothic"/>
        <family val="1"/>
      </rPr>
      <t xml:space="preserve"> ΣΩΛΗΝΩΤΟ ΠΛΑΙΣΙΟ ΣΤΗΡΙΞΗΣ ΦΩΤΙΣΜΟΥ</t>
    </r>
  </si>
  <si>
    <r>
      <rPr>
        <b/>
        <sz val="11"/>
        <rFont val="Century Gothic"/>
        <family val="1"/>
      </rPr>
      <t>Δ.7.4</t>
    </r>
    <r>
      <rPr>
        <sz val="11"/>
        <rFont val="Century Gothic"/>
        <family val="1"/>
      </rPr>
      <t xml:space="preserve"> ΗΛΕΚΤΡΙΚΟΣ ΓΕΡΑΝΟΣ ΦΩΤΙΣΜΟΥ</t>
    </r>
  </si>
  <si>
    <r>
      <rPr>
        <b/>
        <sz val="11"/>
        <rFont val="Century Gothic"/>
        <family val="1"/>
      </rPr>
      <t>Δ.7.5</t>
    </r>
    <r>
      <rPr>
        <sz val="11"/>
        <rFont val="Century Gothic"/>
        <family val="1"/>
      </rPr>
      <t xml:space="preserve"> ΕΓΚΑΤΑΣΤΑΣΗ ΤΟΥ ΕΞΟΠΛΙΣΜΟΥ ΠΟΥ ΑΝΑΦΕΡΕΤΑΙ ΣΤΑ Δ.8.1-Δ.8.4</t>
    </r>
  </si>
  <si>
    <t>Δ.8</t>
  </si>
  <si>
    <t>ΒΙΟΜΗΧΑΝΙΚΗ ΣΚΟΥΠΑ</t>
  </si>
  <si>
    <t>Δ.9</t>
  </si>
  <si>
    <t>POSTPRODUCTION STUDIO (EDITING SUITE)</t>
  </si>
  <si>
    <r>
      <rPr>
        <b/>
        <sz val="11"/>
        <rFont val="Century Gothic"/>
        <family val="1"/>
      </rPr>
      <t xml:space="preserve">Δ.9.1 </t>
    </r>
    <r>
      <rPr>
        <sz val="11"/>
        <rFont val="Century Gothic"/>
        <family val="1"/>
      </rPr>
      <t>ΥΠΟΛΟΓΙΣΤΗΣ DESKTOP</t>
    </r>
  </si>
  <si>
    <r>
      <rPr>
        <b/>
        <sz val="11"/>
        <rFont val="Century Gothic"/>
        <family val="1"/>
      </rPr>
      <t>Δ.9.2</t>
    </r>
    <r>
      <rPr>
        <sz val="11"/>
        <rFont val="Century Gothic"/>
        <family val="1"/>
      </rPr>
      <t xml:space="preserve"> ΣΕΤ ΠΟΝΤΙΚΙ ΠΛΗΚΤΡΟΛΟΓΙΟ</t>
    </r>
  </si>
  <si>
    <r>
      <rPr>
        <b/>
        <sz val="11"/>
        <rFont val="Century Gothic"/>
        <family val="1"/>
      </rPr>
      <t xml:space="preserve">Δ.9.3 </t>
    </r>
    <r>
      <rPr>
        <sz val="11"/>
        <rFont val="Century Gothic"/>
        <family val="1"/>
      </rPr>
      <t>ΜΟΝΙΤΟΡ ΥΠΟΛΟΓΙΣΤΗ</t>
    </r>
  </si>
  <si>
    <r>
      <rPr>
        <b/>
        <sz val="11"/>
        <rFont val="Century Gothic"/>
        <family val="1"/>
      </rPr>
      <t xml:space="preserve">Δ.9.4 </t>
    </r>
    <r>
      <rPr>
        <sz val="11"/>
        <rFont val="Century Gothic"/>
        <family val="1"/>
      </rPr>
      <t>ΚΟΝΣΟΛΑ ΗΧΟΥ – ΕΠΙΦΑΝΕΙΑ ΕΛΕΓΧΟΥ DAW</t>
    </r>
  </si>
  <si>
    <r>
      <rPr>
        <b/>
        <sz val="11"/>
        <rFont val="Century Gothic"/>
        <family val="1"/>
      </rPr>
      <t>Δ.9.5</t>
    </r>
    <r>
      <rPr>
        <sz val="11"/>
        <rFont val="Century Gothic"/>
        <family val="1"/>
      </rPr>
      <t xml:space="preserve"> ΑΥΤΟΕΝΙΣΧΥΟΜΕΝΟ ΗΧΕΙΟ MONITOR</t>
    </r>
  </si>
  <si>
    <r>
      <rPr>
        <b/>
        <sz val="11"/>
        <rFont val="Century Gothic"/>
        <family val="1"/>
      </rPr>
      <t xml:space="preserve">Δ.9.6 </t>
    </r>
    <r>
      <rPr>
        <sz val="11"/>
        <rFont val="Century Gothic"/>
        <family val="1"/>
      </rPr>
      <t>ΑΥΤΟΕΝΙΣΧΥΟΜΕΝΟ ΗΧΕΙΟ SUBWOOFER</t>
    </r>
  </si>
  <si>
    <t>Δ.10</t>
  </si>
  <si>
    <t>TURNTABLE</t>
  </si>
  <si>
    <t>Δ.11</t>
  </si>
  <si>
    <t>ΤΗΛΕΟΡΑΣΕΙΣ</t>
  </si>
  <si>
    <t>Δ.11.1 ΤΗΛΕΟΡΑΣΗ 55’’</t>
  </si>
  <si>
    <t>Δ.11.2 ΤΗΛΕΟΡΑΣΗ 85΄΄</t>
  </si>
  <si>
    <t>Δ.12</t>
  </si>
  <si>
    <t>Black box PVC πάτωμα σε ρολό για αίθουσες 0.Α.04 &amp; 0.Α.06 &amp; 0.Α.06</t>
  </si>
  <si>
    <t>ΔΑΠΕΔΟ PVC</t>
  </si>
  <si>
    <t>Δ.13</t>
  </si>
  <si>
    <t>ΑΚΟΥΣΤΙΚΗ ΜΕΛΕΤΗ ΚΑΙ ΗΧΗΤΙΚΗ ΔΙΑΜΟΡΦΩΣΗ STUDIO 0.A.04 / 0.Α.05 / Ο.Α.06</t>
  </si>
  <si>
    <t>Κόστος ακουστικής τροποποίησης χώρου studio 0.Α.05 &amp; O.A.06 (Υλικά)</t>
  </si>
  <si>
    <t>Κόστος ακουστικής τροποποίησης χώρου studio 0.Α.04 (Υλικά) &amp; ΚΑΤΑΣΚΕΥΗ BLACK BOX</t>
  </si>
  <si>
    <t>Δ.14</t>
  </si>
  <si>
    <t>ΚΙΝΗΤΟΣ ΕΞΟΠΛΙΣΜΟΣ TV STUDIO</t>
  </si>
  <si>
    <r>
      <rPr>
        <b/>
        <sz val="11"/>
        <rFont val="Century Gothic"/>
        <family val="1"/>
      </rPr>
      <t>Δ.14.1</t>
    </r>
    <r>
      <rPr>
        <sz val="11"/>
        <rFont val="Century Gothic"/>
        <family val="1"/>
      </rPr>
      <t xml:space="preserve"> ΚΑΤΑΓΡΑΦΙΚΟ ΗΧΟΥ ΣΕΤ ΜΕ ΚΑΡΤΑ ΜΝΗΜΗΣ</t>
    </r>
  </si>
  <si>
    <r>
      <rPr>
        <b/>
        <sz val="11"/>
        <rFont val="Century Gothic"/>
        <family val="1"/>
      </rPr>
      <t>Δ.14.2</t>
    </r>
    <r>
      <rPr>
        <sz val="11"/>
        <rFont val="Century Gothic"/>
        <family val="1"/>
      </rPr>
      <t xml:space="preserve"> ΣΕΤ ΑΣΥΡΜΑΤΟΥ ΜΙΚΡΟΦΩΝΟΥ ΠΕΤΟΥ </t>
    </r>
  </si>
  <si>
    <r>
      <rPr>
        <b/>
        <sz val="11"/>
        <rFont val="Century Gothic"/>
        <family val="1"/>
      </rPr>
      <t>Δ.14.3</t>
    </r>
    <r>
      <rPr>
        <sz val="11"/>
        <rFont val="Century Gothic"/>
        <family val="1"/>
      </rPr>
      <t xml:space="preserve"> ΑΣΥΡΜΑΤΟ ΜΙΚΡΟΦΩΝΟ ΚΑΙ ΑΞΕΣΟΥΑΡ</t>
    </r>
  </si>
  <si>
    <r>
      <rPr>
        <b/>
        <sz val="11"/>
        <rFont val="Century Gothic"/>
        <family val="1"/>
      </rPr>
      <t>Δ.14.4</t>
    </r>
    <r>
      <rPr>
        <sz val="11"/>
        <rFont val="Century Gothic"/>
        <family val="1"/>
      </rPr>
      <t xml:space="preserve"> ΤΡΙΠΟΔΟ ΒΙΝΤΕΟ ΜΕ ΕΞΤΡΑ ΧΕΡΟΥΛΙ ΚΑΙ DOLLY</t>
    </r>
  </si>
  <si>
    <r>
      <rPr>
        <b/>
        <sz val="11"/>
        <rFont val="Century Gothic"/>
        <family val="1"/>
      </rPr>
      <t>Δ.14.5</t>
    </r>
    <r>
      <rPr>
        <sz val="11"/>
        <rFont val="Century Gothic"/>
        <family val="1"/>
      </rPr>
      <t xml:space="preserve"> ΦΩΤΙΣΤΙΚΟ ΤΥΠΟΥ LED ΜΕ SOFTBOX</t>
    </r>
  </si>
  <si>
    <r>
      <rPr>
        <b/>
        <sz val="11"/>
        <rFont val="Century Gothic"/>
        <family val="1"/>
      </rPr>
      <t>Δ.154.6</t>
    </r>
    <r>
      <rPr>
        <sz val="11"/>
        <rFont val="Century Gothic"/>
        <family val="1"/>
      </rPr>
      <t xml:space="preserve"> ΤΡΙΠΟΔΟ ΦΩΤΙΣΤΙΚΟΥ ΣΩΜΑΤΟΣ</t>
    </r>
  </si>
  <si>
    <r>
      <rPr>
        <b/>
        <sz val="11"/>
        <rFont val="Century Gothic"/>
        <family val="1"/>
      </rPr>
      <t>Δ.14.7</t>
    </r>
    <r>
      <rPr>
        <sz val="11"/>
        <rFont val="Century Gothic"/>
        <family val="1"/>
      </rPr>
      <t xml:space="preserve">  ΦΩΤΙΣΤΙΚΟ ΠΑΝΕΛ LED</t>
    </r>
  </si>
  <si>
    <r>
      <rPr>
        <b/>
        <sz val="11"/>
        <rFont val="Century Gothic"/>
        <family val="1"/>
      </rPr>
      <t>Δ.14.8</t>
    </r>
    <r>
      <rPr>
        <sz val="11"/>
        <rFont val="Century Gothic"/>
        <family val="1"/>
      </rPr>
      <t xml:space="preserve"> ΑΣΥΡΜΑΤΟ ΣΕΤ ΡΥΘΜΙΣΗΣ ΦΑΚΟΥ</t>
    </r>
  </si>
  <si>
    <r>
      <rPr>
        <b/>
        <sz val="11"/>
        <rFont val="Century Gothic"/>
        <family val="1"/>
      </rPr>
      <t>Δ.14.9</t>
    </r>
    <r>
      <rPr>
        <sz val="11"/>
        <rFont val="Century Gothic"/>
        <family val="1"/>
      </rPr>
      <t xml:space="preserve"> ΒΑΣΗ ΜΙΚΡΟΦΩΝΟΥ</t>
    </r>
  </si>
  <si>
    <r>
      <rPr>
        <b/>
        <sz val="11"/>
        <rFont val="Century Gothic"/>
        <family val="1"/>
      </rPr>
      <t>Δ.14.10</t>
    </r>
    <r>
      <rPr>
        <sz val="11"/>
        <rFont val="Century Gothic"/>
        <family val="1"/>
      </rPr>
      <t xml:space="preserve"> ΑΞΕΣΟΥΑΡ ΦΩΤΙΣΜΟΥ</t>
    </r>
  </si>
  <si>
    <r>
      <rPr>
        <b/>
        <sz val="11"/>
        <rFont val="Century Gothic"/>
        <family val="1"/>
      </rPr>
      <t>Δ.14.11</t>
    </r>
    <r>
      <rPr>
        <sz val="11"/>
        <rFont val="Century Gothic"/>
        <family val="1"/>
      </rPr>
      <t xml:space="preserve"> ΦΑΣΜΑΤΟΣΚΟΠΙΟ </t>
    </r>
  </si>
  <si>
    <r>
      <rPr>
        <b/>
        <sz val="11"/>
        <rFont val="Century Gothic"/>
        <family val="1"/>
      </rPr>
      <t>Δ.14.12</t>
    </r>
    <r>
      <rPr>
        <sz val="11"/>
        <rFont val="Century Gothic"/>
        <family val="1"/>
      </rPr>
      <t xml:space="preserve"> ΚΛΩΒΟΣ ΤΟΠΟΘΕΤΗΣΗΣ ΚΑΜΕΡΑΣ</t>
    </r>
  </si>
  <si>
    <r>
      <rPr>
        <b/>
        <sz val="11"/>
        <rFont val="Century Gothic"/>
        <family val="1"/>
      </rPr>
      <t>Δ.14.13</t>
    </r>
    <r>
      <rPr>
        <sz val="11"/>
        <rFont val="Century Gothic"/>
        <family val="1"/>
      </rPr>
      <t xml:space="preserve"> ΚΙΤ ΕΛΕΓΧΟΥ FOCUS ΦΑΚΟΥ</t>
    </r>
  </si>
  <si>
    <r>
      <rPr>
        <b/>
        <sz val="11"/>
        <rFont val="Century Gothic"/>
        <family val="1"/>
      </rPr>
      <t>Δ.14.14</t>
    </r>
    <r>
      <rPr>
        <sz val="11"/>
        <rFont val="Century Gothic"/>
        <family val="1"/>
      </rPr>
      <t xml:space="preserve"> ΒΑΣΗ ΣΤΗΡΙΞΗΣ ΚΑΜΕΡΑΣ </t>
    </r>
  </si>
  <si>
    <r>
      <rPr>
        <b/>
        <sz val="11"/>
        <rFont val="Century Gothic"/>
        <family val="1"/>
      </rPr>
      <t>Δ.14.15</t>
    </r>
    <r>
      <rPr>
        <sz val="11"/>
        <rFont val="Century Gothic"/>
        <family val="1"/>
      </rPr>
      <t xml:space="preserve"> ΚΑΡΤΑ ΜΝΗΜΗΣ CFEXPRESS TYPE A</t>
    </r>
  </si>
  <si>
    <r>
      <rPr>
        <b/>
        <sz val="11"/>
        <rFont val="Century Gothic"/>
        <family val="1"/>
      </rPr>
      <t xml:space="preserve">Δ.14.16 </t>
    </r>
    <r>
      <rPr>
        <sz val="11"/>
        <rFont val="Century Gothic"/>
        <family val="1"/>
      </rPr>
      <t xml:space="preserve">ΡΑΒΔΟΙ ΣΤΗΡΙΞΗΣ ΒΑΣΗΣ ΚΑΜΕΡΑΣ </t>
    </r>
  </si>
  <si>
    <r>
      <rPr>
        <b/>
        <sz val="11"/>
        <rFont val="Century Gothic"/>
        <family val="1"/>
      </rPr>
      <t>Δ.14.17</t>
    </r>
    <r>
      <rPr>
        <sz val="11"/>
        <rFont val="Century Gothic"/>
        <family val="1"/>
      </rPr>
      <t xml:space="preserve"> ΜΙΚΡΟΦΩΝΟ ΤΥΠΟΥ SHOTGUN</t>
    </r>
  </si>
  <si>
    <r>
      <rPr>
        <b/>
        <sz val="11"/>
        <rFont val="Century Gothic"/>
        <family val="1"/>
      </rPr>
      <t xml:space="preserve">Δ.14.18 </t>
    </r>
    <r>
      <rPr>
        <sz val="11"/>
        <rFont val="Century Gothic"/>
        <family val="1"/>
      </rPr>
      <t xml:space="preserve">ΣΤΟΧΟΣ ΑΝΑΦΟΡΑΣ ΧΡΩΜΑΤΩΝ </t>
    </r>
  </si>
  <si>
    <r>
      <rPr>
        <b/>
        <sz val="11"/>
        <rFont val="Century Gothic"/>
        <family val="1"/>
      </rPr>
      <t xml:space="preserve">Δ.14.19 </t>
    </r>
    <r>
      <rPr>
        <sz val="11"/>
        <rFont val="Century Gothic"/>
        <family val="1"/>
      </rPr>
      <t>ΦΟΡΗΤΟΣ ΥΠΟΛΟΓΙΣΤΗΣ ΥΨΗΛΩΝ ΠΡΟΔΙΑΓΡΑΦΩΝ ΤΥΠΟΥ Α</t>
    </r>
  </si>
  <si>
    <r>
      <rPr>
        <b/>
        <sz val="11"/>
        <rFont val="Century Gothic"/>
        <family val="1"/>
      </rPr>
      <t xml:space="preserve">Δ.14.20 </t>
    </r>
    <r>
      <rPr>
        <sz val="11"/>
        <rFont val="Century Gothic"/>
        <family val="1"/>
      </rPr>
      <t>ΦΟΡΗΤΟΣ ΥΠΟΛΟΓΙΣΤΗΣ ΥΨΗΛΩΝ ΠΡΟΔΙΑΓΡΑΦΩΝ ΤΥΠΟΥ Β</t>
    </r>
  </si>
  <si>
    <r>
      <rPr>
        <b/>
        <sz val="11"/>
        <rFont val="Century Gothic"/>
        <family val="1"/>
      </rPr>
      <t xml:space="preserve">Δ.14.21 </t>
    </r>
    <r>
      <rPr>
        <sz val="11"/>
        <rFont val="Century Gothic"/>
        <family val="1"/>
      </rPr>
      <t>ΦΟΡΗΤΟΣ ΥΠΟΛΟΓΙΣΤΗΣ ΑΙΧΜΗΣ ΓΙΑ ΠΟΛΥΤΡΟΠΙΚΕΣ ΜΟΥΣΙΚΕΣ ΚΑΤΑΓΡΑΦΕΣ</t>
    </r>
  </si>
  <si>
    <r>
      <rPr>
        <b/>
        <sz val="11"/>
        <rFont val="Century Gothic"/>
        <family val="1"/>
      </rPr>
      <t>Δ.14.22</t>
    </r>
    <r>
      <rPr>
        <sz val="11"/>
        <rFont val="Century Gothic"/>
        <family val="1"/>
      </rPr>
      <t xml:space="preserve"> ΠΡΟΤΖΕΚΤΟΡΑΣ </t>
    </r>
  </si>
  <si>
    <r>
      <rPr>
        <b/>
        <sz val="11"/>
        <rFont val="Century Gothic"/>
        <family val="1"/>
      </rPr>
      <t>Δ.14.23</t>
    </r>
    <r>
      <rPr>
        <sz val="11"/>
        <rFont val="Century Gothic"/>
        <family val="1"/>
      </rPr>
      <t xml:space="preserve"> ΓΥΑΛΙΑ ΕΙΚΟΝΙΚΗΣ ΠΡΑΓΜΑΤΙΚΟΤΗΤΑΣ ΚΑΙ ΠΑΡΕΛΚΟΜΕΝΑ </t>
    </r>
  </si>
  <si>
    <r>
      <rPr>
        <b/>
        <sz val="11"/>
        <rFont val="Century Gothic"/>
        <family val="1"/>
      </rPr>
      <t>Δ.14.24</t>
    </r>
    <r>
      <rPr>
        <sz val="11"/>
        <rFont val="Century Gothic"/>
        <family val="1"/>
      </rPr>
      <t xml:space="preserve"> ΒΑΣΗ ΣΤΗΡΙΞΗΣ ΑΝΑΚΛΑΣΤΗΡΩΝ ΦΩΤΙΣΜΟΥ</t>
    </r>
  </si>
  <si>
    <r>
      <rPr>
        <b/>
        <sz val="11"/>
        <rFont val="Century Gothic"/>
        <family val="1"/>
      </rPr>
      <t>Δ.14.25</t>
    </r>
    <r>
      <rPr>
        <sz val="11"/>
        <rFont val="Century Gothic"/>
        <family val="1"/>
      </rPr>
      <t xml:space="preserve"> ΤΡΙΠΟΔΟ ΣΤΗΡΙΞΗΣ ΦΩΤΙΣΤΙΚΟΥ</t>
    </r>
  </si>
  <si>
    <r>
      <rPr>
        <b/>
        <sz val="11"/>
        <rFont val="Century Gothic"/>
        <family val="1"/>
      </rPr>
      <t xml:space="preserve">Δ.14.26 </t>
    </r>
    <r>
      <rPr>
        <sz val="11"/>
        <rFont val="Century Gothic"/>
        <family val="1"/>
      </rPr>
      <t>ΤΡΙΠΟΔΟ ΚΑΜΕΡΑΣ</t>
    </r>
  </si>
  <si>
    <r>
      <rPr>
        <b/>
        <sz val="11"/>
        <rFont val="Century Gothic"/>
        <family val="1"/>
      </rPr>
      <t>Δ.14.27</t>
    </r>
    <r>
      <rPr>
        <sz val="11"/>
        <rFont val="Century Gothic"/>
        <family val="1"/>
      </rPr>
      <t xml:space="preserve"> ΟΘΟΝΗ ΓΙΑ TV-WALL</t>
    </r>
  </si>
  <si>
    <r>
      <rPr>
        <b/>
        <sz val="11"/>
        <rFont val="Century Gothic"/>
        <family val="1"/>
      </rPr>
      <t>Δ.14.28</t>
    </r>
    <r>
      <rPr>
        <sz val="11"/>
        <rFont val="Century Gothic"/>
        <family val="1"/>
      </rPr>
      <t xml:space="preserve"> ΒΑΣΗ ΓΙΑ 4 ΟΘΟΝΕΣ TV WALL ΜΕ ΡΟΔΕΣ</t>
    </r>
  </si>
  <si>
    <t>Δ.15</t>
  </si>
  <si>
    <r>
      <rPr>
        <b/>
        <sz val="11"/>
        <rFont val="Century Gothic"/>
        <family val="1"/>
      </rPr>
      <t xml:space="preserve">Δ.15.1 </t>
    </r>
    <r>
      <rPr>
        <sz val="11"/>
        <rFont val="Century Gothic"/>
        <family val="1"/>
      </rPr>
      <t>ΣΥΣΤΗΜΑ ΠΑΝΤΟΓΡΑΦΩΝ</t>
    </r>
  </si>
  <si>
    <r>
      <rPr>
        <b/>
        <sz val="11"/>
        <rFont val="Century Gothic"/>
        <family val="1"/>
      </rPr>
      <t>Δ.15.2</t>
    </r>
    <r>
      <rPr>
        <sz val="11"/>
        <rFont val="Century Gothic"/>
        <family val="1"/>
      </rPr>
      <t xml:space="preserve"> ΒΟΗΘΗΤΙΚΟ ΓΡΑΦΕΙΟ ΦΟΡΗΤΟΥ ΥΠΟΛΟΓΙΣΤΗ</t>
    </r>
  </si>
  <si>
    <r>
      <rPr>
        <b/>
        <sz val="11"/>
        <rFont val="Century Gothic"/>
        <family val="1"/>
      </rPr>
      <t>Δ.15.3</t>
    </r>
    <r>
      <rPr>
        <sz val="11"/>
        <rFont val="Century Gothic"/>
        <family val="1"/>
      </rPr>
      <t xml:space="preserve"> ΣΚΑΜΠΟ</t>
    </r>
  </si>
  <si>
    <r>
      <rPr>
        <b/>
        <sz val="11"/>
        <rFont val="Century Gothic"/>
        <family val="1"/>
      </rPr>
      <t>Δ.15.4</t>
    </r>
    <r>
      <rPr>
        <sz val="11"/>
        <rFont val="Century Gothic"/>
        <family val="1"/>
      </rPr>
      <t xml:space="preserve"> ΜΕΤΑΛΛΙΚΟ ΠΑΡΑΒΑΝ</t>
    </r>
  </si>
  <si>
    <r>
      <rPr>
        <b/>
        <sz val="11"/>
        <rFont val="Century Gothic"/>
        <family val="1"/>
      </rPr>
      <t>Δ.15.5</t>
    </r>
    <r>
      <rPr>
        <sz val="11"/>
        <rFont val="Century Gothic"/>
        <family val="1"/>
      </rPr>
      <t xml:space="preserve"> ΤΡΑΠΕΖΙ STILL LIFE</t>
    </r>
  </si>
  <si>
    <r>
      <rPr>
        <b/>
        <sz val="11"/>
        <rFont val="Century Gothic"/>
        <family val="1"/>
      </rPr>
      <t>Δ.15.6</t>
    </r>
    <r>
      <rPr>
        <sz val="11"/>
        <rFont val="Century Gothic"/>
        <family val="1"/>
      </rPr>
      <t xml:space="preserve"> ΠΛΕΞΙΓΚΛΑΣ ΔΙΑΧΥΣΗΣ</t>
    </r>
  </si>
  <si>
    <r>
      <rPr>
        <b/>
        <sz val="11"/>
        <rFont val="Century Gothic"/>
        <family val="1"/>
      </rPr>
      <t>Δ.15.7</t>
    </r>
    <r>
      <rPr>
        <sz val="11"/>
        <rFont val="Century Gothic"/>
        <family val="1"/>
      </rPr>
      <t xml:space="preserve"> ΦΟΡΗΤΟΣ ΥΠΟΛΟΓΙΣΤΗΣ</t>
    </r>
  </si>
  <si>
    <t>Δ.17</t>
  </si>
  <si>
    <t>ΜΕΤΑΤΡΟΠΕΑΣ ΣΠΕΙΡΩΜΑΤΟΣ ΦΑΚΟΥ</t>
  </si>
  <si>
    <t>ΜΕΤΑΤΡΟΠΕΑΣ ΣΠΕΙΡΩΜΑΤΟΣ ΦΑΚΟΥ ΑΠΌ NIKON F-MOUNT TO SONY E-MOUNT</t>
  </si>
  <si>
    <t>Δ.18</t>
  </si>
  <si>
    <t>ΠΡΟΒΟΛΙΚΟ ΜΕ ΠΑΡΕΛΚΟΜΕΝΟ ΦΑΚΟ ΚΑΙ ΟΘΟΝΗ</t>
  </si>
  <si>
    <t>Δ.19</t>
  </si>
  <si>
    <t>ΕΚΤΥΠΩΤΗΣ ΜΕΓΑΛΟΥ FORMAT</t>
  </si>
  <si>
    <t>ΤΜΗΜΑ 7 - ΓΕΝΙΚΟ ΣΥΝΟΛΟ</t>
  </si>
  <si>
    <t>ΤΜΗΜΑ 8: "ΛΟΙΠΟΣ ΕΞΟΠΛΙΣΜΟΣ"</t>
  </si>
  <si>
    <t>Α.8.1</t>
  </si>
  <si>
    <t>Α.8.2</t>
  </si>
  <si>
    <r>
      <t xml:space="preserve">ΦΩΤΙΣΤΙΚΟ ΓΡΑΦΕΙΟΥ ΤΕΧΝΟΛΟΓΙΑΣ LED
</t>
    </r>
    <r>
      <rPr>
        <sz val="11"/>
        <rFont val="Century Gothic"/>
        <family val="1"/>
      </rPr>
      <t>Μεταλλικό φωτιστικό εργασίας σε μαύρη, γκρι ή λευκή απόχρωση, με αυτοφερόμενη βάση έδρασης στην επιφάνεια του τραπεζιού και καλώδιο ρευματοδότησης 200cm ή πλησίον. Ενσωματώνει φωτιστική πηγή τεχνολογίας LED με CRI ≥92, ισχύς έως 15W, ρυθμιζόμενη ένταση φωτισμού (dimmer range 14% - 100%) και συσχετισμένη θερμοκρασία χρώματος 3000K ή White Tuning, μεταβαλλόμενη θερμοκρασία χρώματος που καλύπτει την τιμή αναφοράς. Η βάση περιλαμβάνει δυνατότητα ασύρματης φόρτισης κινητής συσκευής.</t>
    </r>
  </si>
  <si>
    <t>Α.8.3</t>
  </si>
  <si>
    <t>Α.8.4</t>
  </si>
  <si>
    <r>
      <t xml:space="preserve">ΑΡΧΕΙΟΘΗΚΗ ΜΕΤΑΛΛΙΚΗ
</t>
    </r>
    <r>
      <rPr>
        <sz val="11"/>
        <rFont val="Century Gothic"/>
        <family val="1"/>
      </rPr>
      <t>Αρχειοθήκη μεταλλική για τοποθέτηση φακέλων Α4 &amp;Α3 διαστάσεων: (ΥxΠxΒ) 1.01x0.46x0.73. Συρτάρια: 4 με χερούλι ή χούφτα ετικετοθήκη, τηλεσκοπικούς οδηγούς για άνοιγμα των συρταρίων 100% και κεντρικό κλείδωμα. Χρωματισμός: Με ηλεκτροστατική βαφή, σε διάφορα χρώματα RAL.</t>
    </r>
  </si>
  <si>
    <t>Α.8.5</t>
  </si>
  <si>
    <r>
      <t xml:space="preserve">ΣΥΣΤΗΜΑ ΡΑΦΙΕΡΑΣ ΑΠΟΘΗΚΕΥΣΗΣ ΑΡΘΡΩΤΟ ΜΕΤΑΛΛΙΚΟ
</t>
    </r>
    <r>
      <rPr>
        <sz val="11"/>
        <rFont val="Century Gothic"/>
        <family val="1"/>
      </rPr>
      <t>Ραφιέρα αρθρωτή από χάλυβα σε διαστάσεις στοιχείου 80Χ42Χ198cm (ΠΧΒΧΥ) ή πλησίον, λυόμενο με δυνατότητα αποσυναρμολόγησης και επαναδιαμόρφωσης. Με μεταλλικούς ορθοστάτες ορθογωνικής διατομής 20Χ20mm ή πλησίον, με μεταλλικά ράφια πάχους 20mm ή πλησίον. Σε χρωματισμούς λευκό ή ανθρακί με ηλεκτροστατική βαφή. Με ρεγουλατόρους οριζοντίωσης.</t>
    </r>
  </si>
  <si>
    <t>Α.8.6</t>
  </si>
  <si>
    <t>Α.8.7</t>
  </si>
  <si>
    <r>
      <t xml:space="preserve">ΣΧΕΔΙΟΘΗΚΗ ΜΕΤΑΛΛΙΚΗ ΜΕΓΕΘΟΥΣ Α0
</t>
    </r>
    <r>
      <rPr>
        <sz val="11"/>
        <rFont val="Century Gothic"/>
        <family val="1"/>
      </rPr>
      <t>Σχεδιοθήκη μεταλλική 5 συρταρίων με κεντρική κλειδαριά και τηλεσκοπικούς οδηγούς βαρέως τύπου. Στήριξη με ρόδες, ικανής αντοχής για την πλήρως φορτισμένη κατασκευή, με επιθυμητό (αλλά όχι υποχρεωτικό) το φράνο κύλησης. Με εξωτερικές διαστάσεις (YxΠxΒ): (600+300 Βάση) 900x1320x970mm ή πλησίον και διαστάσεις συρταρίου (YxΠxΒ): 80x1210x860mm ή πλησίον, εφόσον εξασφαλίζεται η αποθήκευση σχεδίων μεγέθους τουλάχιστον Α0. Χρωματισμός με ηλεκτροστατική βαφή, επιλογής από το διαθέσιμο χρωματολόγιο.</t>
    </r>
  </si>
  <si>
    <t>Α.8.8</t>
  </si>
  <si>
    <r>
      <t xml:space="preserve">ΣΥΣΤΗΜΑ ΡΑΦΙΕΡΑΣ ΑΠΟΘΗΚΕΥΣΗΣ ΕΛΑΦΡΟΥ ΤΥΠΟΥ DEXION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130kg / ράφι, Με  ενιαίες συνθέσεις έως τριών (3) στηλών με ενδιάμεσους ορθοστάτες εφόσον απαιτείται από το συνολικό μήκος της σύνθεσης για την στατική επάρκεια της κατασκευής. Με επί τόπου τοποθέτηση.</t>
    </r>
  </si>
  <si>
    <r>
      <t xml:space="preserve">Α.8.8.1 ― </t>
    </r>
    <r>
      <rPr>
        <sz val="11"/>
        <rFont val="Century Gothic"/>
        <family val="1"/>
      </rPr>
      <t>ΣΥΝΟΛΙΚΟ</t>
    </r>
    <r>
      <rPr>
        <b/>
        <sz val="11"/>
        <rFont val="Century Gothic"/>
        <family val="2"/>
        <charset val="161"/>
      </rPr>
      <t xml:space="preserve"> </t>
    </r>
    <r>
      <rPr>
        <sz val="11"/>
        <rFont val="Century Gothic"/>
        <family val="1"/>
      </rPr>
      <t>ΜΗΚΟΣ 4,5Μ (4,6Μ ΕΞΩΤΕΡΙΚΑ) ΒΑΘΟΣ 40 ΕΚ</t>
    </r>
  </si>
  <si>
    <r>
      <t xml:space="preserve">Α.8.8.2  ― </t>
    </r>
    <r>
      <rPr>
        <sz val="11"/>
        <rFont val="Century Gothic"/>
        <family val="1"/>
      </rPr>
      <t>ΜΗΚΟΣ 3,9Μ (4,0Μ ΕΞΩΤΕΡΙΚΑ) ΒΑΘΟΣ 60 ΕΚ</t>
    </r>
  </si>
  <si>
    <r>
      <t xml:space="preserve">Α.8.8.3  ― </t>
    </r>
    <r>
      <rPr>
        <sz val="11"/>
        <rFont val="Century Gothic"/>
        <family val="1"/>
      </rPr>
      <t>ΜΗΚΟΣ 4,5Μ (4,6Μ ΕΞΩΤΕΡΙΚΑ) ΒΑΘΟΣ 60 ΕΚ</t>
    </r>
  </si>
  <si>
    <t>Α.8.9</t>
  </si>
  <si>
    <r>
      <t xml:space="preserve">ΣΥΣΤΗΜΑ ΔΙΑΧΕΙΡΙΣΗΣ ΑΠΟΡΡΙΜΜΑΤΩΝ ECO DEPO ή ΑΝΑΛΟΓΟ
</t>
    </r>
    <r>
      <rPr>
        <sz val="11"/>
        <rFont val="Century Gothic"/>
        <family val="1"/>
      </rPr>
      <t>Σύστημα ανακύκλωσης Eco Depo 110lt ή ανάλογο, με σωληνωτό μεταλλικό σκελετό βαμμένο με ηλεκτροστατική βαφή και καπάκι συγκράτησης σακκούλας απορριμμάτων από ABS πλαστικό. Σε επιλογή μεταξύ των χρωμάτων Μαύρο, Πράσινο, Μπλε, Κόκκινο, Κίτρινο για οργάνωση απορριμμάτων σε συννενόηση με τις αρχές διαχείρισης του κτηρίου. Ενδεικτικές διαστάσεις 400 × 380 × 1250 mm.</t>
    </r>
  </si>
  <si>
    <t>A.8.10</t>
  </si>
  <si>
    <t>Α.8.11</t>
  </si>
  <si>
    <t>Α.8.12</t>
  </si>
  <si>
    <t>Β.8.1</t>
  </si>
  <si>
    <r>
      <t>ΦΩΤΙΣΤΙΚΟ ΓΡΑΦΕΙΟΥ ΤΕΧΝΟΛΟΓΙΑΣ LED (ΟΠΩΣ Α8.2)</t>
    </r>
    <r>
      <rPr>
        <sz val="11"/>
        <rFont val="Century Gothic"/>
        <family val="1"/>
      </rPr>
      <t xml:space="preserve">
Μεταλλικό φωτιστικό εργασίας σε μαύρη, γκρι ή λευκή απόχρωση, με αυτοφερόμενη βάση έδρασης στην επιφάνεια του τραπεζιού και καλώδιο ρευματοδότησης 200cm ή πλησίον. Ενσωματώνει φωτιστική πηγή τεχνολογίας LED με CRI ≥92, ισχύς έως 15W, ρυθμιζόμενη ένταση φωτισμού (dimmer range 14% - 100%) και συσχετισμένη θερμοκρασία χρώματος 3000K ή White Tuning, μεταβαλλόμενη θερμοκρασία χρώματος που καλύπτει την τιμή αναφοράς. Η βάση περιλαμβάνει δυνατότητα ασύρματης φόρτισης κινητής συσκευής."</t>
    </r>
  </si>
  <si>
    <t>Β.8.2</t>
  </si>
  <si>
    <r>
      <t xml:space="preserve">ΚΑΒΑΛΕΤΑ ΖΩΓΡΑΦΙΚΗΣ (ΟΠΩΣ Α.8.3)
</t>
    </r>
    <r>
      <rPr>
        <sz val="11"/>
        <rFont val="Century Gothic"/>
        <family val="1"/>
      </rPr>
      <t>Καβαλέτα ζωγραφικής ξύλινα, συνολικής επιφάνειας κάλυψης στο δάπεδο έως 60Χ60 εκ. και μεταβλητού ύψους έως 280 εκ., με δυνατότητα ανάρτησης τελάρου κατ' ελάχιστον 130 εκ, κατασκευασμένο από ξύλο. Ενδεικτικό μοντέλο Talens Art Creations Studio easel Madrid no. 248</t>
    </r>
  </si>
  <si>
    <t>Β.8.3</t>
  </si>
  <si>
    <r>
      <t xml:space="preserve">ΝΕΡΟΧΥΤΗΣ ΜΕΤΑΛΛΙΚΟΣ ΤΥΠΟΥ ΛΑΝΤΖΑ, ΑΝΟΙΧΤΟΣ (ΟΠΩΣ Α.8.6)
</t>
    </r>
    <r>
      <rPr>
        <sz val="11"/>
        <rFont val="Century Gothic"/>
        <family val="1"/>
      </rPr>
      <t>Λάντζα Ανοιχτή Με 1 γούρνα</t>
    </r>
    <r>
      <rPr>
        <b/>
        <sz val="11"/>
        <rFont val="Century Gothic"/>
        <family val="1"/>
      </rPr>
      <t xml:space="preserve"> </t>
    </r>
    <r>
      <rPr>
        <sz val="11"/>
        <rFont val="Century Gothic"/>
        <family val="1"/>
      </rPr>
      <t>στη δεξια πλευρα, διαστάσεων 120x70x88 εκ. (ΠΧΒΧΥ) ή πλησίον, με γούρνα διαστάσεων 34x37x15 εκ. (ΠΧΒΧΥ), κατασκευασμένη εξ' ολοκληρου από ανοξείδωτο χάλυβα, με ανοξείδωτες γούρνες, με ρυθμιζόμενα πόδια καθ ύψος, με ένα (1) ράφι στο κάτω μέρος.</t>
    </r>
  </si>
  <si>
    <t>Β.8.4</t>
  </si>
  <si>
    <r>
      <t xml:space="preserve">ΣΧΕΔΙΟΘΗΚΗ ΜΕΤΑΛΛΙΚΗ ΜΕΓΕΘΟΥΣ Α0 (ΟΠΩΣ Α.8.7)
</t>
    </r>
    <r>
      <rPr>
        <sz val="11"/>
        <rFont val="Century Gothic"/>
        <family val="1"/>
      </rPr>
      <t>Σχεδιοθήκη μεταλλική 5 συρταρίων με κεντρική κλειδαριά και τηλεσκοπικούς οδηγούς βαρέως τύπου. Στήριξη με ρόδες, ικανής αντοχής για την πλήρως φορτισμένη κατασκευή, με επιθυμητό (αλλά όχι υποχρεωτικό) το φράνο κύλησης. Με εξωτερικές διαστάσεις (YxΠxΒ): (600+300 Βάση) 900x1320x970mm ή πλησίον και διαστάσεις συρταρίου (YxΠxΒ): 80x1210x860mm ή πλησίον, εφόσον εξασφαλίζεται η αποθήκευση σχεδίων μεγέθους τουλάχιστον Α0. Χρωματισμός με ηλεκτροστατική βαφή, επιλογής από το διαθέσιμο χρωματολόγιο.</t>
    </r>
  </si>
  <si>
    <t>Β.8.5</t>
  </si>
  <si>
    <r>
      <t xml:space="preserve">ΣΥΣΤΗΜΑ ΡΑΦΙΕΡΑΣ ΑΠΟΘΗΚΕΥΣΗΣ ΕΛΑΦΡΟΥ ΤΥΠΟΥ DEXION (ΟΠΩΣ Α.8.8)
</t>
    </r>
    <r>
      <rPr>
        <sz val="11"/>
        <rFont val="Century Gothic"/>
        <family val="1"/>
      </rPr>
      <t>Ραφιέρα μεταλλική τύπου Dexion, ύψους 2,5 μ., από γαλβανισμένο χάλυβα, υψηλής ποιότητας και ανθεκτικότητας, με σήμανση CE και προδιαγραφές ποιότητας. Με 5 ράφια καθ' ύψος μεταλλικά, αντοχής 130kg / ράφι, Με  ενιαίες συνθέσεις έως τριών (3) στηλών με ενδιάμεσους ορθοστάτες εφόσον απαιτείται από το συνολικό μήκος της σύνθεσης για την στατική επάρκεια της κατασκευής. Με επί τόπου τοποθέτηση.</t>
    </r>
  </si>
  <si>
    <r>
      <t xml:space="preserve">Β.8.5.1 ― </t>
    </r>
    <r>
      <rPr>
        <sz val="11"/>
        <rFont val="Century Gothic"/>
        <family val="1"/>
      </rPr>
      <t>ΜΗΚΟΣ 4,5Μ (4,6Μ ΕΞΩΤΕΡΙΚΑ) ΒΑΘΟΣ 40 ΕΚ</t>
    </r>
  </si>
  <si>
    <r>
      <t xml:space="preserve">Β.8.5.2  ― </t>
    </r>
    <r>
      <rPr>
        <sz val="11"/>
        <rFont val="Century Gothic"/>
        <family val="1"/>
      </rPr>
      <t>ΜΗΚΟΣ 2,4Μ (2,5Μ ΕΞΩΤΕΡΙΚΑ) ΒΑΘΟΣ 60 ΕΚ</t>
    </r>
  </si>
  <si>
    <r>
      <t xml:space="preserve">Β.8.5.3  ― </t>
    </r>
    <r>
      <rPr>
        <sz val="11"/>
        <rFont val="Century Gothic"/>
        <family val="1"/>
      </rPr>
      <t>ΜΗΚΟΣ 3,9Μ (4,0Μ ΕΞΩΤΕΡΙΚΑ) ΒΑΘΟΣ 60 ΕΚ</t>
    </r>
  </si>
  <si>
    <t>Β.8.6</t>
  </si>
  <si>
    <r>
      <t xml:space="preserve">ΣΥΣΤΗΜΑ ΔΙΑΧΕΙΡΙΣΗΣ ΑΠΟΡΡΙΜΜΑΤΩΝ ECO DEPO ή ΑΝΑΛΟΓΟ (ΟΠΩΣ Α.8.9)
</t>
    </r>
    <r>
      <rPr>
        <sz val="11"/>
        <rFont val="Century Gothic"/>
        <family val="1"/>
      </rPr>
      <t>Σύστημα ανακύκλωσης Eco Depo 110lt ή ανάλογο, με σωληνωτό μεταλλικό σκελετό βαμμένο με ηλεκτροστατική βαφή και καπάκι συγκράτησης σακκούλας απορριμμάτων από ABS πλαστικό. Σε επιλογή μεταξύ των χρωμάτων Μαύρο, Πράσινο, Μπλε, Κόκκινο, Κίτρινο για οργάνωση απορριμμάτων σε συννενόηση με τις αρχές διαχείρισης του κτηρίου. Ενδεικτικές διαστάσεις 400 × 380 × 1250 mm.</t>
    </r>
  </si>
  <si>
    <t>Β.8.7</t>
  </si>
  <si>
    <r>
      <t xml:space="preserve">ΤΡΟΧΗΛΑΤΗ ΒΑΣΗ ΤΗΛΕΟΡΑΣΗΣ ΑΛΟΥΜΙΝΙΟΥ ΜΕ ΡΥΘΜΙΖΟΜΕΝΟ ΥΨΟΣ 37'-86' (ΟΠΩΣ Α.8.12)
</t>
    </r>
    <r>
      <rPr>
        <sz val="11"/>
        <rFont val="Century Gothic"/>
        <family val="2"/>
        <charset val="161"/>
      </rPr>
      <t>Τροχήλατη βάση για τηλεόραση 37" έως 86" και αντοχή βάρους έως 50 κιλά, κατασκευής αλουμινίου με ηλεκτροστατική βαφή πούδρας και διαχείριση καλωδίων. Τροχοί με ξεχωριστό φρένο για τον καθένα. Με ρυθμιζόμενο ύψος από 1200 έως 1600 mm ή πλησίον, με κλίση -10 έως 5° και περιστροφή οθόνης 90° για οριζόντιο ή κατακόρυφο προσανατολισμό οθόνης. Με ράφι ρυθμιζόμενου ύψους για αξεσουάρ laptop/AV με χώρο 260 x 400 mm και ικανότητα φορτίου 5 kg ή ανάλογο. Συμβατό με το πρότυπο VESA: 200x200, 300x200, 400x200, 300x300, 400x300, 400x400, 600x400.</t>
    </r>
  </si>
  <si>
    <t>Γ.8.1</t>
  </si>
  <si>
    <t>Γ.8.2</t>
  </si>
  <si>
    <r>
      <t>ΣΥΣΤΗΜΑ ΤΥΠΟΠΟΙΗΜΕΝΩΝ ΑΡΘΡΩΤΩΝ ΠΑΝΕΛ ΓΙΑ ΕΚΘΕΣΕΙΣ</t>
    </r>
    <r>
      <rPr>
        <sz val="11"/>
        <rFont val="Century Gothic"/>
        <family val="1"/>
      </rPr>
      <t xml:space="preserve">
Προμήθεια ειδικού Συστήματος Εκθετηρίων Πανέλων για διοργανώσεις εκθέσεων έργων τέχνης (πίνακες ζωγραφικής, φωτογραφίες και για άλλα δισδιάστατα έργα) καθώς και για αρχιτεκτονικούς διαγωνισμούς, με τα παρακάτω χαρακτηριστικά:
1. Εργοστασιακής κατασκευής ολοκληρωμένη πρόταση με ανεξάρτητες προκατασκευασμένες μονάδες-πανέλα τύπου σάντουιτς, επαρκώς ανθεκτικά για την ανάρτηση ελαφρών φορτίων, με ικανό συμπληρωματικό αριθμό μονάδων-πανέλων με ικανότητα ανάρτησης βαρέων φορτίων με κάρφωμα απ' ευθείας, με τα εξαρτήματα σύνδεσης τους για επίτευξη των επιθυμητών διατάξεων καθώς και τα συνδυαζόμενα εξαρτήματα για την ανάρτηση έργων τέχνης και τη στερέωση φωτιστικών.
2. Οι ανεξάρτητες μονάδες-πανέλα (modules-panels) θα μπορούν να συνδέονται μεταξύ τους ώστε να δημιουργούν μονολιθική εκθεσιακή επιφάνεια.  Η σύνδεση των μονάδων-πανέλων θα επιτυγχάνεται με ειδικά εξαρτήματα.  Οι μονάδες-πανέλα θα διαθέτουν «κουμπωτό» σύστημα σύνδεσης μεταξύ τους (tongue and groove connection).  Οι μονάδες θα προστίθενται η μία δίπλα στην άλλη έτσι ώστε να δημιουργείται το επιθυμητό μήκος επιφάνειας και διάταξη, ανάλογα με την κάθε εκδήλωση για την οποία θα χρησιμοποιηθούν.
</t>
    </r>
    <r>
      <rPr>
        <b/>
        <sz val="11"/>
        <rFont val="Century Gothic"/>
        <family val="1"/>
      </rPr>
      <t>Οι τεχνικές προδιαγραφές και διαστάσεις του συστήματος αναλύονται στο παράρτημα Γ.8.2</t>
    </r>
    <r>
      <rPr>
        <sz val="11"/>
        <rFont val="Century Gothic"/>
        <family val="1"/>
      </rPr>
      <t>. Ενδεικτικό μοντέλο Mila-Wall Series 100 της MBA. Η ενδεικτική τιμή κατ' αποκοπήν αφορά στην κάλυψη χώρου Lobby ισογείου</t>
    </r>
    <r>
      <rPr>
        <b/>
        <sz val="11"/>
        <rFont val="Century Gothic"/>
        <family val="1"/>
      </rPr>
      <t xml:space="preserve"> </t>
    </r>
    <r>
      <rPr>
        <sz val="11"/>
        <rFont val="Century Gothic"/>
        <family val="1"/>
      </rPr>
      <t>βάσει σχεδίου παραρτήματος και δυνατότητα παραλλαγών.</t>
    </r>
  </si>
  <si>
    <t>Γ.8.3</t>
  </si>
  <si>
    <t xml:space="preserve"> </t>
  </si>
  <si>
    <t>Όλα τα προσφερόμενα φωτιστικά (τύπου σποτ και γραμμικά άμεσου και έμμεσου φωτισμού) θα πρέπει να συμμορφώνονται με την ισχύουσα Ευρωπαϊκή και Ελληνική νομοθεσία και να παραδοθούν με ποινή αποκλεισμού τα παρακάτω:
— Πιστοποίηση CE α) φωτιστικού σώματος, β) driver και γ) φωτεινής πηγής
— Αναφορά μετρήσεων και πιστοποιητικό EMC σύμφωνα με την οδηγία της Ε.Ε. EMC 2014/30/EU για το φωτιστικό σώμα και ξεχωριστά για τον driver. 
— Αναφορά μετρήσεων και πιστοποιητικό LVD σύμφωνα με την οδηγία της Ε.Ε. LVD 2014/35/EU για το φωτιστικό σώμα και ξεχωριστά για τον driver.
— Αναφορά μετρήσεων φωτοβιολογικού κινδύνου για τις πηγές φωτισμού των 2 τύπων φωτιστικών σωμάτων (σποτ και γραμμικά) σύμφωνα με το ΕΝ 62471.
— Πιστοποιητικό LΜ-80 για φωτεινές πηγές των φωτιστικών σωμάτων.
— Αναφορά μετρήσεων φωτισμού για τα φωτιστικά σώματα (σποτ και γραμμικά) σύμφωνα με το EN 13032-1. Οι μετρήσεις θα πρέπει να περιλαμβάνουν τη φωτεινή ροή (lm), την κατανομή της φωτεινής έντασης (cd), τη φωτεινή απόδοση (lm/W) του φωτιστικού σώματος, τις χρωματικές συντεταγμένες ή το κυρίαρχο μήκος κύματος, το φάσμα της πηγής, τη συσχετισμένη θερμοκρασία χρώματος (CCT), τον χρωματικό δείκτη (Ra ή CRI), τις ηλεκτρικές μετρήσεις (Ισχύς, PF), Πίνακα τιμών θάμβωσης RUG (πρώην UGR) κλπ.
— Ψηφιακό αρχείο φωτομετρικών στοιχείων των φωτιστικών σωμάτων (σποτ και γραμμικά) για χρήση σε προγράμματα προσομοίωσης *.ldt ή *.ies σύμφωνα με το EN 13032-1 και τεκμηρίωση ότι έχουν διεξαχθεί οι αντίστοιχες μετρήσεις φωτομετρικών μεγεθών σύμφωνες με τα ΕΝ 13032-2, ΕΝ 13032-3 και ΕΝ 13032-4 
Είναι επιθυμητό οι αναφορές μετρήσεων EMC, LVD και φωτομετρίας ΕΝ 13032 όλων των φωτιστικών σωμάτων να προέρχονται από διαπιστευμένα εργαστήρια κατά ISO 17025.</t>
  </si>
  <si>
    <t>Δ.8.1</t>
  </si>
  <si>
    <r>
      <t>ΕΡΓΑΛΕΙΟΜΗΧΑΝΗ CNC ROUTER 3 ΑΞΟΝΩΝ</t>
    </r>
    <r>
      <rPr>
        <sz val="11"/>
        <rFont val="Century Gothic"/>
        <family val="1"/>
      </rPr>
      <t xml:space="preserve">
Σύστημα CNC Router 3 αξόνων, με επιφάνεια κοπής – κατεργασίας : 1300mm x 2500mm x 200mm (ΠxMxY), με ισχύ Spindle: 5.5kW / 24.000rpm / ER25 / 3Phase (υδρόψυκτο, περιλαμβάνεται σύστημα υδρόψυξης). Με μέγιστη ταχύτητα μετατόπισης 22000mm/min και 
μέγιστη ταχύτητα κοπής 15000mm/min, κατ' ελάχιστον. Με επιφάνεια τραπεζιού τύπου Vacuum, με σύστημα κίνησης με κρεμαγιέρα στους άξονες Χ,Υ και ballscrew για τον άξονα Ζ, συλλέκτη σκόνης τουλάχιστον 3kW και αντλία υποπίεσης τουλάχιστον 7.5kW. Συμπεριλαμβανομένου του συστήματος λίπανσης και ανταλλακτικών κοπτικών.</t>
    </r>
    <r>
      <rPr>
        <b/>
        <sz val="11"/>
        <rFont val="Century Gothic"/>
        <family val="1"/>
      </rPr>
      <t xml:space="preserve"> Με εγγύηση τουλάχιστον 2 ετών και υποστήριξη online ή επί τόπου τουλάχιστον 3 ετών</t>
    </r>
    <r>
      <rPr>
        <sz val="11"/>
        <rFont val="Century Gothic"/>
        <family val="1"/>
      </rPr>
      <t xml:space="preserve">. Συμπεριλαμβανομένων εξόδων εγκατάστασης και εκπαίδευσης στη χρήση του μηχανήματος. Με γνήσια άδεια προγράμματος CAM </t>
    </r>
    <r>
      <rPr>
        <b/>
        <sz val="11"/>
        <rFont val="Century Gothic"/>
        <family val="1"/>
      </rPr>
      <t>για χρήση εφ' άπαξ</t>
    </r>
    <r>
      <rPr>
        <sz val="11"/>
        <rFont val="Century Gothic"/>
        <family val="1"/>
      </rPr>
      <t xml:space="preserve">. Με πιστοποίηση CE. </t>
    </r>
    <r>
      <rPr>
        <b/>
        <sz val="11"/>
        <rFont val="Century Gothic"/>
        <family val="1"/>
      </rPr>
      <t>Με τοποθέτηση επί τόπου στον χώρο υπογείου</t>
    </r>
    <r>
      <rPr>
        <sz val="11"/>
        <rFont val="Century Gothic"/>
        <family val="1"/>
      </rPr>
      <t xml:space="preserve"> (μπορεί να απαιτηθεί χρήση γερανού)</t>
    </r>
    <r>
      <rPr>
        <b/>
        <sz val="11"/>
        <rFont val="Century Gothic"/>
        <family val="1"/>
      </rPr>
      <t>.</t>
    </r>
  </si>
  <si>
    <t>TEM</t>
  </si>
  <si>
    <t>Δ.8.2</t>
  </si>
  <si>
    <r>
      <t>LASER CUTTER</t>
    </r>
    <r>
      <rPr>
        <sz val="11"/>
        <rFont val="Century Gothic"/>
        <family val="1"/>
      </rPr>
      <t xml:space="preserve">
Σύστημα Laser Cutter με Μεταλλική πηγή ακτίνας CO2, αερόψυκτη, 10.6 micrometers ή πλησίον,</t>
    </r>
    <r>
      <rPr>
        <b/>
        <sz val="11"/>
        <rFont val="Century Gothic"/>
        <family val="1"/>
      </rPr>
      <t xml:space="preserve"> </t>
    </r>
    <r>
      <rPr>
        <sz val="11"/>
        <rFont val="Century Gothic"/>
        <family val="1"/>
      </rPr>
      <t>ισχύος τουλάχιστον 60W, με επιφάνεια εργασίας 610 x 610 x 254 mm (24" x 24" x 10") ή πλησίον και ενσωματωμένη διπλή overhead κάμερα, με μέχιστο βάθος κοπής τουλάχιστον 10” 254 mm (10”). Σχεδιασμός διπλών ρουλεμάν από ατσάλι καλυμμένα με τεφλόν ή αντίστοιχης μηχανικής ικανότητας, Brushless DC servo μοτέρ, μνήμη έως 1 GB Ταχύτητα 120 IPS (3.05 m/s) &amp; επιτάχυνση 5G, μεταβλητή ανάλυση εγχάραξης τουλάχιστον 75 – 1200 dpi ή καλύτερο, ταχύτητα 120 IPS (3.05m/s) ή καλύτερο και εξαερισμό με εσωτερική μονάδα φίλτρου ενεργού άνθρακα με ελάχιστη ροή αέρα 350m3/h και μέγιστη στατική πίεση 6000Pa κατ' ελάχιστον. Με Application Programming Interface (API) για την επικοινωνία με εξωτερικά προγράμματα διαχείρισης δεδομένων. Με θύρα εξόδου, διαμέτρου τουλάχιστον 4" (102 mm).  Με εγγύηση κατ' ελάχιστον 2 ετών συμπεριλαμβανομένων των αξόνων κίνησης &amp; της πηγής. Ενδεικτικό μοντέλο Fusion Edge 24 της Epilogue ή αντίστοιχο. Με τοποθέτηση επί τόπου στον χώρο υπογείου (μπορεί να απαιτηθεί χρήση γερανού)</t>
    </r>
    <r>
      <rPr>
        <b/>
        <sz val="11"/>
        <rFont val="Century Gothic"/>
        <family val="1"/>
      </rPr>
      <t>.</t>
    </r>
  </si>
  <si>
    <t>Δ.8.3</t>
  </si>
  <si>
    <t>Δ.8.5</t>
  </si>
  <si>
    <t>ΤΜΗΜΑ 8 - ΓΕΝΙΚΟ ΣΥΝΟΛΟ</t>
  </si>
  <si>
    <t>ΕΓΓΥΗΤΙΚΗ ΕΠΙΣΤΟΛΗ ΣΥΜΜΕΤΟΧΗΣ</t>
  </si>
  <si>
    <t>ποσό 2% της καθαρής εκτιμώμενης αξίας των προσφερόμενων ειδών</t>
  </si>
  <si>
    <t>ΤΜΗΜΑ 1: «ΤΥΠΟΠΟΙΗΜΕΝΟΣ ΕΞΟΠΛΙΣΜΟΣ ΓΕΝΙΚΗΣ ΧΡΗΣΗΣ»</t>
  </si>
  <si>
    <t>ΤΜΗΜΑ 2: «ΤΥΠΟΠΟΙΗΜΕΝΟΣ ΕΞΟΠΛΙΣΜΟΣ ΕΙΔΙΚΗΣ ΧΡΗΣΗΣ»</t>
  </si>
  <si>
    <t>ΤΜΗΜΑ 3: «ΙΔΙΟΤΥΠΕΣ (CUSTOM) ΚΑΤΑΣΚΕΥΕΣ ΕΠΙΠΛΩΣΗΣ»</t>
  </si>
  <si>
    <t>ΤΜΗΜΑ 4: «ΕΠΕΝΔΥΣΕΙΣ ΕΠΙΦΑΝΕΙΩΝ ΑΙΘΟΥΣΩΝ ΚΑΙ ΓΡΑΦΕΙΩΝ»</t>
  </si>
  <si>
    <t>ΤΜΗΜΑ 6: «Α.6 ΜΕΤΑΛΛΙΚΕΣ ΚΑΤΑΣΚΕΥΕΣ»</t>
  </si>
  <si>
    <t>ΤΜΗΜΑ 7: «ΕΡΓΑΣΤΗΡΙΟ VIDEO - STUDIO TV - ΕΡΓΑΣΤΗΡΙΟ ΕΠΕΞΕΡΓΑΣΙΑΣ ΗΧΟΥ»</t>
  </si>
  <si>
    <t>Α.8.1 ΣΤΡΟΓΓΥΛΟ ΤΡΑΠΕΖΙ ΣΥΝΕΡΓΑΣΙΑΣ</t>
  </si>
  <si>
    <t>Α.8.2 ΦΩΤΙΣΤΙΚΟ ΓΡΑΦΕΙΟΥ ΤΕΧΝΟΛΟΓΙΑΣ LED</t>
  </si>
  <si>
    <t>Α.8.3 ΚΑΒΑΛΕΤΑ ΖΩΓΡΑΦΙΚΗΣ</t>
  </si>
  <si>
    <t>Α.8.4 ΑΡΧΕΙΟΘΗΚΗ ΜΕΤΑΛΛΙΚΗ</t>
  </si>
  <si>
    <t>Α.8.5 ΣΥΣΤΗΜΑ ΡΑΦΙΕΡΑΣ ΑΠΟΘΗΚΕΥΣΗΣ ΑΡΘΡΩΤΟ ΜΕΤΑΛΛΙΚΟ</t>
  </si>
  <si>
    <t>Α.8.6 ΝΕΡΟΧΥΤΗΣ ΜΕΤΑΛΛΙΚΟΣ ΤΥΠΟΥ ΛΑΝΤΖΑ, ΑΝΟΙΧΤΟΣ</t>
  </si>
  <si>
    <t>Α.8.7 ΣΧΕΔΙΟΘΗΚΗ ΜΕΤΑΛΛΙΚΗ ΜΕΓΕΘΟΥΣ Α0</t>
  </si>
  <si>
    <t xml:space="preserve"> Α.8.8.1 ― ΣΥΣΤΗΜΑ ΡΑΦΙΕΡΑΣ ΑΠΟΘΗΚΕΥΣΗΣ ΕΛΑΦΡΟΥ ΤΥΠΟΥ DEXION -ΣΥΝΟΛΙΚΟ ΜΗΚΟΣ 4,5Μ (4,6Μ ΕΞΩΤΕΡΙΚΑ) ΒΑΘΟΣ 40 ΕΚ</t>
  </si>
  <si>
    <t xml:space="preserve"> Α.8.8.2  ― ΣΥΣΤΗΜΑ ΡΑΦΙΕΡΑΣ ΑΠΟΘΗΚΕΥΣΗΣ ΕΛΑΦΡΟΥ ΤΥΠΟΥ DEXION-ΜΗΚΟΣ 3,9Μ (4,0Μ ΕΞΩΤΕΡΙΚΑ) ΒΑΘΟΣ 60 ΕΚ</t>
  </si>
  <si>
    <t xml:space="preserve"> Α.8.8.3  ― ΣΥΣΤΗΜΑ ΡΑΦΙΕΡΑΣ ΑΠΟΘΗΚΕΥΣΗΣ ΕΛΑΦΡΟΥ ΤΥΠΟΥ DEXION-ΜΗΚΟΣ 4,5Μ (4,6Μ ΕΞΩΤΕΡΙΚΑ) ΒΑΘΟΣ 60 ΕΚ</t>
  </si>
  <si>
    <t>Α.8.9 ΣΥΣΤΗΜΑ ΔΙΑΧΕΙΡΙΣΗΣ ΑΠΟΡΡΙΜΜΑΤΩΝ ECO DEPO ή ΑΝΑΛΟΓΟ</t>
  </si>
  <si>
    <t>A.8.10 ΤΡΑΠΕΖΙ ΣΥΜΒΟΥΛΙΟΥ ΜΕ ΣΤΑΘΕΡΗ ΕΠΙΦΑΝΕΙΑ ΚΑΙ ΣΤΑΘΕΡΗ ΒΑΣΗ 260 εκ.</t>
  </si>
  <si>
    <t>Α.8.11 ΤΡΑΠΕΖΙ ΣΥΜΒΟΥΛΙΟΥ ΜΕ ΣΤΑΘΕΡΗ ΕΠΙΦΑΝΕΙΑ ΚΑΙ ΣΤΑΘΕΡΗ ΒΑΣΗ 240 εκ.</t>
  </si>
  <si>
    <t>Α.8.12 ΤΡΟΧΗΛΑΤΗ ΒΑΣΗ ΤΗΛΕΟΡΑΣΗΣ ΑΛΟΥΜΙΝΙΟΥ ΜΕ ΡΥΘΜΙΖΟΜΕΝΟ ΥΨΟΣ 37'-86'</t>
  </si>
  <si>
    <t>Β.8.1 ΦΩΤΙΣΤΙΚΟ ΓΡΑΦΕΙΟΥ ΤΕΧΝΟΛΟΓΙΑΣ LED (ΟΠΩΣ Α8.2)</t>
  </si>
  <si>
    <t>Β.8.2 ΚΑΒΑΛΕΤΑ ΖΩΓΡΑΦΙΚΗΣ (ΟΠΩΣ Α.8.3)</t>
  </si>
  <si>
    <t>Β.8.3 ΝΕΡΟΧΥΤΗΣ ΜΕΤΑΛΛΙΚΟΣ ΤΥΠΟΥ ΛΑΝΤΖΑ, ΑΝΟΙΧΤΟΣ (ΟΠΩΣ Α.8.6)</t>
  </si>
  <si>
    <t>Β.8.4 ΣΧΕΔΙΟΘΗΚΗ ΜΕΤΑΛΛΙΚΗ ΜΕΓΕΘΟΥΣ Α0 (ΟΠΩΣ Α.8.7)</t>
  </si>
  <si>
    <t xml:space="preserve"> Β.8.5.1 ― ΣΥΣΤΗΜΑ ΡΑΦΙΕΡΑΣ ΑΠΟΘΗΚΕΥΣΗΣ ΕΛΑΦΡΟΥ ΤΥΠΟΥ DEXION (ΟΠΩΣ Α.8.8)- ΜΗΚΟΣ 4,5Μ (4,6Μ ΕΞΩΤΕΡΙΚΑ) ΒΑΘΟΣ 40 ΕΚ</t>
  </si>
  <si>
    <t xml:space="preserve"> Β.8.5.2  ― ΣΥΣΤΗΜΑ ΡΑΦΙΕΡΑΣ ΑΠΟΘΗΚΕΥΣΗΣ ΕΛΑΦΡΟΥ ΤΥΠΟΥ DEXION (ΟΠΩΣ Α.8.8)-ΜΗΚΟΣ 2,4Μ (2,5Μ ΕΞΩΤΕΡΙΚΑ) ΒΑΘΟΣ 60 ΕΚ</t>
  </si>
  <si>
    <t xml:space="preserve"> Β.8.5.3  ― ΣΥΣΤΗΜΑ ΡΑΦΙΕΡΑΣ ΑΠΟΘΗΚΕΥΣΗΣ ΕΛΑΦΡΟΥ ΤΥΠΟΥ DEXION (ΟΠΩΣ Α.8.8)-ΜΗΚΟΣ 3,9Μ (4,0Μ ΕΞΩΤΕΡΙΚΑ) ΒΑΘΟΣ 60 ΕΚ</t>
  </si>
  <si>
    <t>Β.8.6 ΣΥΣΤΗΜΑ ΔΙΑΧΕΙΡΙΣΗΣ ΑΠΟΡΡΙΜΜΑΤΩΝ ECO DEPO ή ΑΝΑΛΟΓΟ (ΟΠΩΣ Α.8.9)</t>
  </si>
  <si>
    <t>Β.8.7 ΤΡΟΧΗΛΑΤΗ ΒΑΣΗ ΤΗΛΕΟΡΑΣΗΣ ΑΛΟΥΜΙΝΙΟΥ ΜΕ ΡΥΘΜΙΖΟΜΕΝΟ ΥΨΟΣ 37'-86' (ΟΠΩΣ Α.8.12)</t>
  </si>
  <si>
    <t>Γ.8.1 ΣΥΣΤΗΜΑ ΔΙΑΧΕΙΡΙΣΗΣ ΑΠΟΡΡΙΜΜΑΤΩΝ ECO DEPO ή ΑΝΑΛΟΓΟ (ΟΠΩΣ Α.8.9)</t>
  </si>
  <si>
    <t>Γ.8.2 ΣΥΣΤΗΜΑ ΤΥΠΟΠΟΙΗΜΕΝΩΝ ΑΡΘΡΩΤΩΝ ΠΑΝΕΛ ΓΙΑ ΕΚΘΕΣΕΙΣ</t>
  </si>
  <si>
    <t>Γ.8.3 ΣΥΣΤΗΜΑ ΕΚΘΕΣΙΑΚΟΥ ΦΩΤΙΣΜΟΥ ΣΕ ΚΡΕΜΑΣΤΕΣ ΡΑΓΕΣ ΜΕ ΣΠΟΤ ΤΕΧΝΟΛΟΓΙΑΣ LED COB ΚΑΙ ΓΡΑΜΜΙΚΑ ΦΩΤΙΣΤΙΚΑ LED</t>
  </si>
  <si>
    <t>Δ.8.1 ΕΡΓΑΛΕΙΟΜΗΧΑΝΗ CNC ROUTER 3 ΑΞΟΝΩΝ</t>
  </si>
  <si>
    <t>Δ.8.2 LASER CUTTER</t>
  </si>
  <si>
    <t>Δ.8.3 3D PRINTER ΓΙΑ ΜΟΝΟΚΟΜΜΑΤΕΣ ΕΚΤΥΠΩΣΕΙΣ ΜΕΓΑΛΟΥ ΜΕΓΕΘΟΥΣ</t>
  </si>
  <si>
    <t>Δ.8.5 ΕΠΙΤΡΑΠΕΖΙΟΙ ΥΠΟΛΟΓΙΣΤΕΣ</t>
  </si>
  <si>
    <r>
      <t xml:space="preserve">ΣΥΣΤΗΜΑ ΕΚΘΕΣΙΑΚΟΥ ΦΩΤΙΣΜΟΥ ΣΕ ΚΡΕΜΑΣΤΕΣ ΡΑΓΕΣ ΜΕ ΣΠΟΤ ΤΕΧΝΟΛΟΓΙΑΣ LED COB ΚΑΙ ΓΡΑΜΜΙΚΑ ΦΩΤΙΣΤΙΚΑ LED
</t>
    </r>
    <r>
      <rPr>
        <sz val="11"/>
        <rFont val="Century Gothic"/>
        <family val="1"/>
      </rPr>
      <t xml:space="preserve">Σύστημα εκθεσιακού φωτισμού σε κρεμαστές ράγες με σημειακό (spot) και διάχυτο φωτισμό, </t>
    </r>
    <r>
      <rPr>
        <b/>
        <sz val="11"/>
        <rFont val="Century Gothic"/>
        <family val="1"/>
      </rPr>
      <t>σύμφωνα με τις προδιαγραφές του σχεδίου παραρτήματος Γ.8.3</t>
    </r>
    <r>
      <rPr>
        <sz val="11"/>
        <rFont val="Century Gothic"/>
        <family val="1"/>
      </rPr>
      <t>, το οποίο συνίσταται από:</t>
    </r>
  </si>
  <si>
    <t>— Σύστημα με κρεμαστές ράγες για κάλυψη χώρου Lobby ισογείου συνολικού μήκους 108 μέτρων σύμφωνα με σχέδιο παραρτήματος Α.21. Ενδεικτικά απαιτούνται ως σύνδεσμοι: 12 γωνίες, 16 ταφ, 20 ευθείες, οι αντίστοιχες παροχές τροφοδοσίας όπως παρουσιάζονται στο σχέδιο και οι αντίστοιχες αναρτήσεις για κρέμαση 1.5 m.</t>
  </si>
  <si>
    <t>—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t>
  </si>
  <si>
    <t>— Κρεμαστά γραμμικά φωτιστικά LED άμεσου/έμμεσου φωτισμού UP/DOWN: Μήκους 3 μέτρων, ισχύος 100W-120W (συμπεριλαμβάνοντας άμεσο και έμμεσο φωτισμό) κατασκευασμένα από εξωθημένο αλουμίνιο, ενσωματωμένο LED driver, απαραίτητη ασύρματη διαχείριση, συσχετισμένη θερμοκρασία χρώματος 3000K, CRI≥90, φωτεινή απόδοση ≥100lm/W,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7 (3m)</t>
  </si>
  <si>
    <t>— Κρεμαστά γραμμικά φωτιστικά LED άμεσου φωτισμού DOWN: Μήκους 3 μέτρων, ισχύος 50W-60W κατασκευασμένα από εξωθημένο αλουμίνιο, ενσωματωμένο LED driver, απαραίτητη ασύρματη διαχείριση, συσχετισμένη θερμοκρασία χρώματος 3000K, CRI≥90, φωτεινή απόδοση ≥135lm/W,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9 (3m</t>
  </si>
  <si>
    <t>— Ασύρματο πάνελ / διακόπτης για ασύρματη επικοινωνίας Bluetooth και αντίστοιχης εφαρμογής / ΤΕΜ 2Στο κόστος συμπεριλαμβάνεται η διαχείριση – προγραμματισμός (των σεναρίων που θα υποδειχθούν από αναθέτουσα αρχή)- δίκτυο και όλος ο αναγκαίος εξοπλισμός για την επίτευξη της ασύρματης επικοινωνίας μέσω Bluetooth όλων των φωτιστικών σωμάτων, διακοπτών και έξυπνων συσκευών και μέσω ελεύθερης εφαρμογής.</t>
  </si>
  <si>
    <t>Όλα τα προσφερόμενα φωτιστικά (τύπου σποτ και γραμμικά άμεσου και έμμεσου φωτισμού) θα πρέπει να συμμορφώνονται με την ισχύουσα Ευρωπαϊκή και Ελληνική νομοθεσία και να παραδοθούν με ποινή αποκλεισμού τα παρακάτω:</t>
  </si>
  <si>
    <t>— Πιστοποίηση CE α) φωτιστικού σώματος, β) driver και γ) φωτεινής πηγής
— Αναφορά μετρήσεων και πιστοποιητικό EMC σύμφωνα με την οδηγία της Ε.Ε. EMC 2014/30/EU για το φωτιστικό σώμα και ξεχωριστά για τον driver. 
— Αναφορά μετρήσεων και πιστοποιητικό LVD σύμφωνα με την οδηγία της Ε.Ε. LVD 2014/35/EU για το φωτιστικό σώμα και ξεχωριστά για τον driver.
— Αναφορά μετρήσεων φωτοβιολογικού κινδύνου για τις πηγές φωτισμού των 2 τύπων φωτιστικών σωμάτων (σποτ και γραμμικά) σύμφωνα με το ΕΝ 62471.
— Πιστοποιητικό LΜ-80 για φωτεινές πηγές των φωτιστικών σωμάτων.
— Αναφορά μετρήσεων φωτισμού για τα φωτιστικά σώματα (σποτ και γραμμικά) σύμφωνα με το EN 13032-1. Οι μετρήσεις θα πρέπει να περιλαμβάνουν τη φωτεινή ροή (lm), την κατανομή της φωτεινής έντασης (cd), τη φωτεινή απόδοση (lm/W) του φωτιστικού σώματος, τις χρωματικές συντεταγμένες ή το κυρίαρχο μήκος κύματος, το φάσμα της πηγής, τη συσχετισμένη θερμοκρασία χρώματος (CCT), τον χρωματικό δείκτη (Ra ή CRI), τις ηλεκτρικές μετρήσεις (Ισχύς, PF), Πίνακα τιμών θάμβωσης RUG (πρώην UGR) κλπ.
— Ψηφιακό αρχείο φωτομετρικών στοιχείων των φωτιστικών σωμάτων (σποτ και γραμμικά) για χρήση σε προγράμματα προσομοίωσης *.ldt ή *.ies σύμφωνα με το EN 13032-1 και τεκμηρίωση ότι έχουν διεξαχθεί οι αντίστοιχες μετρήσεις φωτομετρικών μεγεθών σύμφωνες με τα ΕΝ 13032-2, ΕΝ 13032-3 και ΕΝ 13032-4 
Είναι επιθυμητό οι αναφορές μετρήσεων EMC, LVD και φωτομετρίας ΕΝ 13032 όλων των φωτιστικών σωμάτων να προέρχονται από διαπιστευμένα εργαστήρια κατά ISO 17025.</t>
  </si>
  <si>
    <r>
      <rPr>
        <b/>
        <u/>
        <sz val="11"/>
        <rFont val="Century Gothic"/>
        <family val="1"/>
      </rPr>
      <t>Δ.1.8.1 ΗΛΕΚΤΡΟΛΟΓΙΚΕΣ ΕΡΓΑΣΙΕΣ</t>
    </r>
    <r>
      <rPr>
        <sz val="11"/>
        <rFont val="Century Gothic"/>
        <family val="1"/>
      </rPr>
      <t xml:space="preserve">
Χώροι υπογείου Υ.Α. 03&amp;04 + χώροι Β' ορόφου (Αιθ. Β4 και Β5): Μετατροπή της υφιστάμενης εγκαταστασης α) πριζοδιακοτπών και β) φωτιστικών σωμάτων, όπως και συμπλήρωση απαιτούμενων εγκαταστάσεων (καλωδιώσεις και πριζοδιακόπτες) σύμφωνα με το σχέδιο παραρτήματος, και εκτέλεση εργασιών σε συνεργασία με τον επιβλέποντα του έργου.</t>
    </r>
  </si>
  <si>
    <r>
      <rPr>
        <b/>
        <u/>
        <sz val="11"/>
        <rFont val="Century Gothic"/>
        <family val="1"/>
      </rPr>
      <t>Δ.1.8.2 ΠΡΟΜΗΘΕΙΑ ΚΑΙ ΕΓΚΑΤΑΣΤΑΣΗ ΦΩΤΙΣΤΙΚΩΝ ΣΩΜΑΤΩΝ Υ.Α.03 &amp; 04</t>
    </r>
    <r>
      <rPr>
        <sz val="11"/>
        <rFont val="Century Gothic"/>
        <family val="1"/>
      </rPr>
      <t xml:space="preserve">
Φωτιστικά τεχνολογίας LED, κατάλληλα για τοποθέτηση σε ψευδοροφή ορυκτής ίνας ή γυψοσανίδας, τετράγωνης διάστασης 40x40 εκ. ή ανάλογης ορθογώνιας (π.χ. 30x60 εκ., 60x60 εκ.), με συνολικό πάχος ≤ 10 cm. Το φωτιστικό σώμα θα διαθέτει πλαίσιο αλουμινίου με ηλεκτροστατική βαφή λευκού χρώματος και οπάλ ή microprismatic κάλυμμα για ομοιόμορφη διάχυση του φωτός και περιορισμό της θάμβωσης (UGR &lt; 19 για χρήση σε χώρους εργασίας). Η φωτεινή ροή θα είναι τουλάχιστον 3.000 lumen με θερμοκρασία χρώματος 3.000K (θερμό λευκό) και δείκτη χρωματικής απόδοσης CRI ≥ 80. Το φωτιστικό θα συνοδεύεται από ενσωματωμένο ή εξωτερικό driver κατάλληλο για συνεχή λειτουργία χωρίς τρεμόπαιγμα (flicker-free). Με τοποθέτηση σύμφωνα με το σχέδιο παραρτήματος σε ειδικά διαμορφωμένο άνοιγμα της ψευδοροφής, με πλήρη στερέωση και σύνδεση σύμφωνα με τους ισχύοντες κανονισμούς.</t>
    </r>
  </si>
  <si>
    <r>
      <t xml:space="preserve">ΣΥΣΤΗΜΑ ΕΚΘΕΣΙΑΚΟΥ ΦΩΤΙΣΜΟΥ ΣΕ ΚΡΕΜΑΣΤΕΣ ΡΑΓΕΣ ΜΕ ΣΠΟΤ ΤΕΧΝΟΛΟΓΙΑΣ LED COB ΚΑΙ ΓΡΑΜΜΙΚΑ ΦΩΤΙΣΤΙΚΑ LED
</t>
    </r>
    <r>
      <rPr>
        <sz val="11"/>
        <rFont val="Century Gothic"/>
        <family val="1"/>
      </rPr>
      <t xml:space="preserve">Σύστημα εκθεσιακού φωτισμού σε κρεμαστές ράγες με σημειακό (spot) και διάχυτο φωτισμό, </t>
    </r>
    <r>
      <rPr>
        <b/>
        <sz val="11"/>
        <rFont val="Century Gothic"/>
        <family val="1"/>
      </rPr>
      <t>σύμφωνα με τις προδιαγραφές του σχεδίου παραρτήματος Γ.8.3</t>
    </r>
    <r>
      <rPr>
        <sz val="11"/>
        <rFont val="Century Gothic"/>
        <family val="1"/>
      </rPr>
      <t xml:space="preserve">, το οποίο συνίσταται από:
— Σύστημα με κρεμαστές ράγες για κάλυψη χώρου Lobby ισογείου συνολικού μήκους 108 μέτρων σύμφωνα με σχέδιο παραρτήματος Α.21. Ενδεικτικά απαιτούνται ως σύνδεσμοι: 12 γωνίες, 16 ταφ, 20 ευθείες, οι αντίστοιχες παροχές τροφοδοσίας όπως παρουσιάζονται στο σχέδιο και οι αντίστοιχες αναρτήσεις για κρέμαση 1.5 m.
—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
— Φωτιστικά σποτ τεχνολογίας LED COB κυλινδρικού σχήματος, ισχύος 25W έως 30W, CRI≥90, μεταβλητής δέσμης φωτισμού εύρους 10° - 60°, δυνατότητα ρύθμισης φωτεινής ροής και συσχετισμένης θερμοκρασίας χρώματος (Tunable White με εύρος συσχετισμένης θερμοκρασίας χρώματος 2700K-6500K) μέσω ασύρματης επικοινωνίας Bluetooth και αντίστοιχης εφαρμογής σε έξυπνο κινητό (πρωτόκολλο επικοινωνίας bluetooth), φωτεινή απόδοση ≥95lm/W, διάρκεια ζωής ≥50.000 ώρες για L80B10 MacAdam ≤3, καταλληλόλητα φωτοβιολογικού κινδύνου RG≤1, με 5ετή εγγύηση / ΤΕΜ 50
</t>
    </r>
  </si>
  <si>
    <t>— Κρεμαστά γραμμικά φωτιστικά LED άμεσου/έμμεσου φωτισμού UP/DOWN: Μήκους 3 μέτρων, ισχύος 100W-120W (συμπεριλαμβάνοντας άμεσο και έμμεσο φωτισμό) κατασκευασμένα από εξωθημένο αλουμίνιο, ενσωματωμένο LED driver, απαραίτητη ασύρματη διαχείριση, συσχετισμένη θερμοκρασία χρώματος 3000K, CRI≥90, φωτεινή απόδοση ≥100lm/W,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7 (3m)
— Κρεμαστά γραμμικά φωτιστικά LED άμεσου φωτισμού DOWN: Μήκους 3 μέτρων, ισχύος 50W-60W κατασκευασμένα από εξωθημένο αλουμίνιο, ενσωματωμένο LED driver, απαραίτητη ασύρματη διαχείριση, συσχετισμένη θερμοκρασία χρώματος 3000K, CRI≥90, φωτεινή απόδοση ≥135lm/W, διάρκεια ζωής ≥60.000 ώρες για L80B10, MacAdam≤3, καταλληλόλητα φωτοβιολογικού κινδύνου RG≤1, με 5ετή εγγύηση. Αναρτήσεις για κρέμαση 1.5 m. Για τον φωτισμό προς τα κάτω RUG ≤19. Κατάλληλα για συνεχή τοποθέτηση με γειτονικά φωτιστικά σώματα στην ευθεία, σύμφωνα με τοποθέτηση στο σχέδιο παραρτήματος Α.21 / ΤΕΜ 9 (3m
— Ασύρματο πάνελ / διακόπτης για ασύρματη επικοινωνίας Bluetooth και αντίστοιχης εφαρμογής / ΤΕΜ 2Σ
το κόστος συμπεριλαμβάνεται η διαχείριση – προγραμματισμός (των σεναρίων που θα υποδειχθούν από αναθέτουσα αρχή)- δίκτυο και όλος ο αναγκαίος εξοπλισμός για την επίτευξη της ασύρματης επικοινωνίας μέσω Bluetooth όλων των φωτιστικών σωμάτων, διακοπτών και έξυπνων συσκευών και μέσω ελεύθερης εφαρμογής.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</si>
</sst>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quot;Α.&quot;0"/>
    <numFmt numFmtId="165" formatCode="#,##0.00\ &quot;€&quot;"/>
  </numFmts>
  <fonts count="39" x14ac:knownFonts="1">
    <font>
      <sz val="12"/>
      <color theme="1"/>
      <name val="Calibri"/>
      <family val="2"/>
      <charset val="161"/>
      <scheme val="minor"/>
    </font>
    <font>
      <sz val="11"/>
      <color theme="1"/>
      <name val="Calibri"/>
      <family val="2"/>
      <charset val="161"/>
      <scheme val="minor"/>
    </font>
    <font>
      <sz val="12"/>
      <color theme="1"/>
      <name val="Calibri"/>
      <family val="2"/>
      <charset val="161"/>
      <scheme val="minor"/>
    </font>
    <font>
      <b/>
      <sz val="11"/>
      <name val="Century Gothic"/>
      <family val="2"/>
      <charset val="161"/>
    </font>
    <font>
      <sz val="10"/>
      <name val="Arial"/>
      <family val="2"/>
      <charset val="161"/>
    </font>
    <font>
      <i/>
      <sz val="11"/>
      <name val="Century Gothic"/>
      <family val="2"/>
      <charset val="161"/>
    </font>
    <font>
      <sz val="11"/>
      <name val="Century Gothic"/>
      <family val="2"/>
      <charset val="161"/>
    </font>
    <font>
      <b/>
      <u/>
      <sz val="11"/>
      <name val="Century Gothic"/>
      <family val="2"/>
      <charset val="161"/>
    </font>
    <font>
      <sz val="11"/>
      <name val="Century Gothic"/>
      <family val="1"/>
    </font>
    <font>
      <b/>
      <sz val="11"/>
      <name val="Century Gothic"/>
      <family val="1"/>
    </font>
    <font>
      <sz val="11"/>
      <name val="Century Gothic"/>
      <family val="2"/>
    </font>
    <font>
      <b/>
      <sz val="11"/>
      <name val="Century Gothic"/>
      <family val="2"/>
    </font>
    <font>
      <b/>
      <u/>
      <sz val="11"/>
      <name val="Century Gothic"/>
      <family val="1"/>
    </font>
    <font>
      <b/>
      <sz val="11"/>
      <name val="Century Gothic"/>
      <family val="1"/>
      <charset val="161"/>
    </font>
    <font>
      <u/>
      <sz val="11"/>
      <name val="Century Gothic"/>
      <family val="1"/>
    </font>
    <font>
      <b/>
      <i/>
      <u/>
      <sz val="11"/>
      <color indexed="48"/>
      <name val="Century Gothic"/>
      <family val="2"/>
      <charset val="161"/>
    </font>
    <font>
      <b/>
      <i/>
      <u/>
      <sz val="11"/>
      <name val="Century Gothic"/>
      <family val="2"/>
      <charset val="161"/>
    </font>
    <font>
      <sz val="11"/>
      <color theme="1"/>
      <name val="Calibri"/>
      <family val="2"/>
      <charset val="161"/>
      <scheme val="minor"/>
    </font>
    <font>
      <b/>
      <sz val="11"/>
      <color theme="1"/>
      <name val="Calibri"/>
      <family val="2"/>
      <charset val="161"/>
      <scheme val="minor"/>
    </font>
    <font>
      <b/>
      <sz val="14"/>
      <color indexed="9"/>
      <name val="Century Gothic"/>
      <family val="2"/>
      <charset val="161"/>
    </font>
    <font>
      <sz val="14"/>
      <color theme="1"/>
      <name val="Calibri"/>
      <family val="2"/>
      <charset val="161"/>
      <scheme val="minor"/>
    </font>
    <font>
      <sz val="14"/>
      <name val="Century Gothic"/>
      <family val="2"/>
      <charset val="161"/>
    </font>
    <font>
      <b/>
      <sz val="10"/>
      <name val="Century Gothic"/>
      <family val="2"/>
      <charset val="161"/>
    </font>
    <font>
      <b/>
      <sz val="9"/>
      <name val="Century Gothic"/>
      <family val="1"/>
    </font>
    <font>
      <b/>
      <sz val="10"/>
      <name val="Calibri"/>
      <family val="2"/>
      <charset val="161"/>
    </font>
    <font>
      <b/>
      <sz val="10"/>
      <color indexed="8"/>
      <name val="Century Gothic"/>
      <family val="2"/>
      <charset val="161"/>
    </font>
    <font>
      <b/>
      <sz val="9"/>
      <color rgb="FF000000"/>
      <name val="Century Gothic"/>
      <family val="1"/>
    </font>
    <font>
      <b/>
      <sz val="14"/>
      <name val="Century Gothic"/>
      <family val="2"/>
      <charset val="161"/>
    </font>
    <font>
      <b/>
      <sz val="14"/>
      <color theme="1"/>
      <name val="Calibri"/>
      <family val="2"/>
      <charset val="161"/>
      <scheme val="minor"/>
    </font>
    <font>
      <b/>
      <sz val="12"/>
      <color theme="1"/>
      <name val="Calibri"/>
      <family val="2"/>
      <charset val="161"/>
      <scheme val="minor"/>
    </font>
    <font>
      <b/>
      <sz val="11"/>
      <color theme="0"/>
      <name val="Century Gothic"/>
      <family val="2"/>
      <charset val="161"/>
    </font>
    <font>
      <b/>
      <sz val="14"/>
      <name val="Calibri"/>
      <family val="2"/>
      <charset val="161"/>
      <scheme val="minor"/>
    </font>
    <font>
      <sz val="14"/>
      <name val="Calibri"/>
      <family val="2"/>
      <charset val="161"/>
      <scheme val="minor"/>
    </font>
    <font>
      <b/>
      <sz val="14"/>
      <name val="Century Gothic"/>
      <family val="1"/>
    </font>
    <font>
      <b/>
      <sz val="11"/>
      <color theme="1"/>
      <name val="Century Gothic"/>
      <family val="1"/>
    </font>
    <font>
      <sz val="11"/>
      <color theme="1"/>
      <name val="Century Gothic"/>
      <family val="1"/>
    </font>
    <font>
      <sz val="12"/>
      <color rgb="FFFF0000"/>
      <name val="Calibri"/>
      <family val="2"/>
      <charset val="161"/>
      <scheme val="minor"/>
    </font>
    <font>
      <sz val="12"/>
      <color rgb="FF00B0F0"/>
      <name val="Calibri"/>
      <family val="2"/>
      <charset val="161"/>
      <scheme val="minor"/>
    </font>
    <font>
      <sz val="12"/>
      <name val="Calibri"/>
      <family val="2"/>
      <charset val="161"/>
      <scheme val="minor"/>
    </font>
  </fonts>
  <fills count="8">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44"/>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0" fontId="4" fillId="0" borderId="0"/>
    <xf numFmtId="44" fontId="4" fillId="0" borderId="0" applyFont="0" applyFill="0" applyBorder="0" applyAlignment="0" applyProtection="0"/>
    <xf numFmtId="0" fontId="4" fillId="0" borderId="0"/>
  </cellStyleXfs>
  <cellXfs count="222">
    <xf numFmtId="0" fontId="0" fillId="0" borderId="0" xfId="0"/>
    <xf numFmtId="0" fontId="5" fillId="0" borderId="0" xfId="0" applyFont="1" applyAlignment="1">
      <alignment vertical="center"/>
    </xf>
    <xf numFmtId="0" fontId="6" fillId="0" borderId="0" xfId="0" applyFont="1" applyAlignment="1">
      <alignment vertical="center"/>
    </xf>
    <xf numFmtId="3"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0" applyNumberFormat="1" applyFont="1" applyBorder="1" applyAlignment="1" applyProtection="1">
      <alignment horizontal="center" vertical="center" wrapText="1"/>
      <protection locked="0"/>
    </xf>
    <xf numFmtId="3" fontId="8" fillId="0" borderId="1" xfId="0" applyNumberFormat="1"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8" fillId="0" borderId="0" xfId="0" applyFont="1" applyAlignment="1">
      <alignment vertical="center"/>
    </xf>
    <xf numFmtId="0" fontId="6" fillId="0" borderId="0" xfId="0" applyFont="1" applyAlignment="1">
      <alignment horizontal="left" vertical="center"/>
    </xf>
    <xf numFmtId="3"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vertical="center" wrapText="1"/>
    </xf>
    <xf numFmtId="0" fontId="3" fillId="0" borderId="2" xfId="4" applyFont="1" applyBorder="1" applyAlignment="1">
      <alignment horizontal="left" vertical="center"/>
    </xf>
    <xf numFmtId="0" fontId="3" fillId="0" borderId="0" xfId="0" applyFont="1" applyAlignment="1">
      <alignment horizontal="center" vertical="center"/>
    </xf>
    <xf numFmtId="0" fontId="6" fillId="0" borderId="0" xfId="0" applyFont="1" applyAlignment="1">
      <alignment vertical="top"/>
    </xf>
    <xf numFmtId="4" fontId="6" fillId="0" borderId="0" xfId="0" applyNumberFormat="1" applyFont="1" applyAlignment="1">
      <alignment vertical="center"/>
    </xf>
    <xf numFmtId="165" fontId="6" fillId="0" borderId="0" xfId="0" applyNumberFormat="1" applyFont="1" applyAlignment="1">
      <alignment horizontal="right" vertical="center" indent="1"/>
    </xf>
    <xf numFmtId="165" fontId="15" fillId="0" borderId="0" xfId="0" applyNumberFormat="1" applyFont="1" applyAlignment="1">
      <alignment horizontal="right" vertical="center" indent="1"/>
    </xf>
    <xf numFmtId="0" fontId="16" fillId="0" borderId="0" xfId="0" applyFont="1" applyAlignment="1">
      <alignment horizontal="center" vertical="center" wrapText="1"/>
    </xf>
    <xf numFmtId="0" fontId="16" fillId="0" borderId="0" xfId="0" applyFont="1" applyAlignment="1">
      <alignment horizontal="center" vertical="top" wrapText="1"/>
    </xf>
    <xf numFmtId="4" fontId="16" fillId="0" borderId="0" xfId="0" applyNumberFormat="1" applyFont="1" applyAlignment="1">
      <alignment horizontal="center" vertical="center" wrapText="1"/>
    </xf>
    <xf numFmtId="165" fontId="16" fillId="0" borderId="0" xfId="0" applyNumberFormat="1" applyFont="1" applyAlignment="1">
      <alignment horizontal="right" vertical="center" wrapText="1" indent="1"/>
    </xf>
    <xf numFmtId="0" fontId="3" fillId="0" borderId="0" xfId="0" applyFont="1" applyAlignment="1">
      <alignment vertical="center"/>
    </xf>
    <xf numFmtId="0" fontId="12" fillId="0" borderId="1" xfId="0" applyFont="1" applyBorder="1" applyAlignment="1">
      <alignment vertical="center" wrapText="1"/>
    </xf>
    <xf numFmtId="0" fontId="17" fillId="0" borderId="0" xfId="0" applyFont="1"/>
    <xf numFmtId="0" fontId="18" fillId="0" borderId="0" xfId="0" applyFont="1" applyAlignment="1">
      <alignment horizontal="center"/>
    </xf>
    <xf numFmtId="4" fontId="17" fillId="0" borderId="0" xfId="0" applyNumberFormat="1" applyFont="1"/>
    <xf numFmtId="165" fontId="17" fillId="0" borderId="0" xfId="0" applyNumberFormat="1" applyFont="1"/>
    <xf numFmtId="165" fontId="18" fillId="0" borderId="0" xfId="0" applyNumberFormat="1" applyFont="1"/>
    <xf numFmtId="0" fontId="3" fillId="0" borderId="0" xfId="4" applyFont="1" applyAlignment="1">
      <alignment horizontal="left" vertical="center"/>
    </xf>
    <xf numFmtId="0" fontId="6" fillId="0" borderId="0" xfId="4" applyFont="1" applyAlignment="1">
      <alignment horizontal="left" vertical="top"/>
    </xf>
    <xf numFmtId="0" fontId="6" fillId="0" borderId="0" xfId="4" applyFont="1" applyAlignment="1">
      <alignment horizontal="left" vertical="center"/>
    </xf>
    <xf numFmtId="4" fontId="6" fillId="0" borderId="0" xfId="4" applyNumberFormat="1" applyFont="1" applyAlignment="1">
      <alignment horizontal="left" vertical="center"/>
    </xf>
    <xf numFmtId="165" fontId="6" fillId="0" borderId="0" xfId="4" applyNumberFormat="1" applyFont="1" applyAlignment="1">
      <alignment horizontal="left" vertical="center" indent="1"/>
    </xf>
    <xf numFmtId="165" fontId="3" fillId="0" borderId="0" xfId="4" applyNumberFormat="1" applyFont="1" applyAlignment="1">
      <alignment horizontal="left" vertical="center" indent="1"/>
    </xf>
    <xf numFmtId="0" fontId="6" fillId="0" borderId="2" xfId="4" applyFont="1" applyBorder="1" applyAlignment="1">
      <alignment horizontal="left" vertical="top"/>
    </xf>
    <xf numFmtId="0" fontId="6" fillId="0" borderId="2" xfId="4" applyFont="1" applyBorder="1" applyAlignment="1">
      <alignment horizontal="left" vertical="center"/>
    </xf>
    <xf numFmtId="4" fontId="3" fillId="0" borderId="2" xfId="4" applyNumberFormat="1" applyFont="1" applyBorder="1" applyAlignment="1">
      <alignment horizontal="left" vertical="center"/>
    </xf>
    <xf numFmtId="165" fontId="6" fillId="0" borderId="2" xfId="4" applyNumberFormat="1" applyFont="1" applyBorder="1" applyAlignment="1">
      <alignment horizontal="left" vertical="center" indent="1"/>
    </xf>
    <xf numFmtId="0" fontId="9" fillId="0" borderId="1" xfId="0" applyFont="1" applyBorder="1" applyAlignment="1">
      <alignment vertical="center" wrapText="1"/>
    </xf>
    <xf numFmtId="0" fontId="20" fillId="0" borderId="0" xfId="0" applyFont="1"/>
    <xf numFmtId="0" fontId="21" fillId="0" borderId="0" xfId="0" applyFont="1" applyAlignment="1">
      <alignment vertical="center"/>
    </xf>
    <xf numFmtId="0" fontId="22" fillId="2" borderId="1" xfId="0" applyFont="1" applyFill="1" applyBorder="1" applyAlignment="1">
      <alignment horizontal="center" vertical="center" wrapText="1"/>
    </xf>
    <xf numFmtId="4" fontId="22" fillId="2" borderId="1" xfId="0" applyNumberFormat="1" applyFont="1" applyFill="1" applyBorder="1" applyAlignment="1">
      <alignment horizontal="center" vertical="center"/>
    </xf>
    <xf numFmtId="165" fontId="22" fillId="2" borderId="1" xfId="0" applyNumberFormat="1" applyFont="1" applyFill="1" applyBorder="1" applyAlignment="1">
      <alignment horizontal="center" vertical="center" wrapText="1"/>
    </xf>
    <xf numFmtId="165" fontId="25" fillId="2" borderId="1" xfId="2" applyNumberFormat="1" applyFont="1" applyFill="1" applyBorder="1" applyAlignment="1">
      <alignment horizontal="center" vertical="center" wrapText="1"/>
    </xf>
    <xf numFmtId="4" fontId="8" fillId="0" borderId="1" xfId="0" applyNumberFormat="1" applyFont="1" applyBorder="1" applyAlignment="1" applyProtection="1">
      <alignment horizontal="center" vertical="center" wrapText="1"/>
      <protection locked="0"/>
    </xf>
    <xf numFmtId="0" fontId="9" fillId="0" borderId="0" xfId="0" applyFont="1" applyAlignment="1">
      <alignment horizontal="left" vertical="center" wrapText="1"/>
    </xf>
    <xf numFmtId="0" fontId="3"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9" fillId="0" borderId="1" xfId="0" applyFont="1" applyBorder="1" applyAlignment="1">
      <alignment horizontal="center" vertical="center" wrapText="1"/>
    </xf>
    <xf numFmtId="164" fontId="27" fillId="4" borderId="1" xfId="0" applyNumberFormat="1" applyFont="1" applyFill="1" applyBorder="1" applyAlignment="1">
      <alignment horizontal="center" vertical="center"/>
    </xf>
    <xf numFmtId="0" fontId="27" fillId="0" borderId="0" xfId="0" applyFont="1" applyAlignment="1">
      <alignment vertical="center"/>
    </xf>
    <xf numFmtId="0" fontId="8" fillId="0" borderId="1" xfId="0" applyFont="1" applyBorder="1" applyAlignment="1">
      <alignment vertical="center" wrapText="1"/>
    </xf>
    <xf numFmtId="0" fontId="8" fillId="0" borderId="8" xfId="0" applyFont="1" applyBorder="1" applyAlignment="1">
      <alignment vertical="center" wrapText="1"/>
    </xf>
    <xf numFmtId="0" fontId="6" fillId="0" borderId="0" xfId="0" applyFont="1" applyAlignment="1">
      <alignment vertical="center" wrapText="1"/>
    </xf>
    <xf numFmtId="0" fontId="6" fillId="0" borderId="0" xfId="4" applyFont="1" applyAlignment="1">
      <alignment horizontal="left" vertical="center" wrapText="1"/>
    </xf>
    <xf numFmtId="0" fontId="5" fillId="0" borderId="0" xfId="0" applyFont="1" applyAlignment="1">
      <alignment vertical="center" wrapText="1"/>
    </xf>
    <xf numFmtId="0" fontId="21" fillId="0" borderId="0" xfId="0" applyFont="1" applyAlignment="1">
      <alignment vertical="center" wrapText="1"/>
    </xf>
    <xf numFmtId="0" fontId="27" fillId="0" borderId="0" xfId="0" applyFont="1" applyAlignment="1">
      <alignment vertical="center" wrapText="1"/>
    </xf>
    <xf numFmtId="0" fontId="6" fillId="0" borderId="0" xfId="0" applyFont="1" applyAlignment="1">
      <alignment horizontal="left" vertical="center" wrapText="1"/>
    </xf>
    <xf numFmtId="0" fontId="17" fillId="0" borderId="0" xfId="0" applyFont="1" applyAlignment="1">
      <alignment wrapText="1"/>
    </xf>
    <xf numFmtId="0" fontId="8" fillId="0" borderId="0" xfId="0" applyFont="1" applyAlignment="1">
      <alignment vertical="center" wrapText="1"/>
    </xf>
    <xf numFmtId="0" fontId="3" fillId="0" borderId="0" xfId="0" applyFont="1" applyAlignment="1">
      <alignment vertical="center" wrapText="1"/>
    </xf>
    <xf numFmtId="0" fontId="20" fillId="0" borderId="0" xfId="0" applyFont="1" applyAlignment="1">
      <alignment wrapText="1"/>
    </xf>
    <xf numFmtId="0" fontId="28" fillId="0" borderId="0" xfId="0" applyFont="1" applyAlignment="1">
      <alignment horizontal="left"/>
    </xf>
    <xf numFmtId="4" fontId="20" fillId="0" borderId="0" xfId="0" applyNumberFormat="1" applyFont="1"/>
    <xf numFmtId="165" fontId="20" fillId="0" borderId="0" xfId="0" applyNumberFormat="1" applyFont="1"/>
    <xf numFmtId="165" fontId="28" fillId="0" borderId="0" xfId="0" applyNumberFormat="1" applyFont="1"/>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0" fillId="0" borderId="1" xfId="0" applyBorder="1" applyAlignment="1">
      <alignment wrapText="1"/>
    </xf>
    <xf numFmtId="4" fontId="0" fillId="0" borderId="1" xfId="0" applyNumberFormat="1" applyBorder="1"/>
    <xf numFmtId="0" fontId="29" fillId="0" borderId="1" xfId="0" applyFont="1" applyFill="1" applyBorder="1" applyAlignment="1">
      <alignment wrapText="1"/>
    </xf>
    <xf numFmtId="4" fontId="29" fillId="0" borderId="1" xfId="0" applyNumberFormat="1" applyFont="1" applyBorder="1"/>
    <xf numFmtId="4" fontId="0" fillId="0" borderId="0" xfId="0" applyNumberFormat="1"/>
    <xf numFmtId="0" fontId="29" fillId="0" borderId="0" xfId="0" applyFont="1" applyFill="1" applyBorder="1" applyAlignment="1">
      <alignment wrapText="1"/>
    </xf>
    <xf numFmtId="4" fontId="29" fillId="0" borderId="0" xfId="0" applyNumberFormat="1" applyFont="1" applyBorder="1"/>
    <xf numFmtId="0" fontId="0" fillId="0" borderId="0" xfId="0" applyAlignment="1">
      <alignment wrapText="1"/>
    </xf>
    <xf numFmtId="0" fontId="19" fillId="3" borderId="3" xfId="0" applyFont="1" applyFill="1" applyBorder="1" applyAlignment="1">
      <alignment vertical="center"/>
    </xf>
    <xf numFmtId="0" fontId="19" fillId="3" borderId="4" xfId="0" applyFont="1" applyFill="1" applyBorder="1" applyAlignment="1">
      <alignment vertical="center"/>
    </xf>
    <xf numFmtId="0" fontId="19" fillId="3" borderId="4" xfId="0" applyFont="1" applyFill="1" applyBorder="1" applyAlignment="1">
      <alignment horizontal="right" vertical="center"/>
    </xf>
    <xf numFmtId="165" fontId="19" fillId="3" borderId="5" xfId="0" applyNumberFormat="1" applyFont="1" applyFill="1" applyBorder="1" applyAlignment="1">
      <alignment vertical="center"/>
    </xf>
    <xf numFmtId="0" fontId="3" fillId="0" borderId="8"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6" borderId="6" xfId="0" applyFont="1" applyFill="1" applyBorder="1" applyAlignment="1">
      <alignment horizontal="center" vertical="center" wrapText="1"/>
    </xf>
    <xf numFmtId="165" fontId="6" fillId="0" borderId="0" xfId="4" applyNumberFormat="1" applyFont="1" applyAlignment="1">
      <alignment horizontal="left" vertical="center"/>
    </xf>
    <xf numFmtId="165" fontId="3" fillId="0" borderId="0" xfId="4" applyNumberFormat="1" applyFont="1" applyAlignment="1">
      <alignment horizontal="left" vertical="center"/>
    </xf>
    <xf numFmtId="165" fontId="6" fillId="0" borderId="2" xfId="4" applyNumberFormat="1" applyFont="1" applyBorder="1" applyAlignment="1">
      <alignment horizontal="left" vertical="center"/>
    </xf>
    <xf numFmtId="165" fontId="3" fillId="0" borderId="2" xfId="0" applyNumberFormat="1" applyFont="1" applyBorder="1" applyAlignment="1">
      <alignment horizontal="left" vertical="center"/>
    </xf>
    <xf numFmtId="165" fontId="6" fillId="0" borderId="0" xfId="0" applyNumberFormat="1" applyFont="1" applyAlignment="1">
      <alignment horizontal="right" vertical="center"/>
    </xf>
    <xf numFmtId="165" fontId="15" fillId="0" borderId="0" xfId="0" applyNumberFormat="1" applyFont="1" applyAlignment="1">
      <alignment horizontal="right" vertical="center"/>
    </xf>
    <xf numFmtId="165" fontId="16" fillId="0" borderId="0" xfId="0" applyNumberFormat="1" applyFont="1" applyAlignment="1">
      <alignment horizontal="right" vertical="center" wrapText="1"/>
    </xf>
    <xf numFmtId="0" fontId="28" fillId="0" borderId="0" xfId="0" applyFont="1" applyAlignment="1">
      <alignment horizontal="left" vertical="center"/>
    </xf>
    <xf numFmtId="0" fontId="20" fillId="0" borderId="0" xfId="0" applyFont="1" applyAlignment="1">
      <alignment vertical="center"/>
    </xf>
    <xf numFmtId="4" fontId="20" fillId="0" borderId="0" xfId="0" applyNumberFormat="1" applyFont="1" applyAlignment="1">
      <alignment vertical="center"/>
    </xf>
    <xf numFmtId="165" fontId="20" fillId="0" borderId="0" xfId="0" applyNumberFormat="1" applyFont="1" applyAlignment="1">
      <alignment vertical="center"/>
    </xf>
    <xf numFmtId="165" fontId="28" fillId="0" borderId="0" xfId="0" applyNumberFormat="1" applyFont="1" applyAlignment="1">
      <alignment vertical="center"/>
    </xf>
    <xf numFmtId="165" fontId="8" fillId="0" borderId="1" xfId="1" applyNumberFormat="1" applyFont="1" applyFill="1" applyBorder="1" applyAlignment="1" applyProtection="1">
      <alignment horizontal="right" vertical="center"/>
      <protection locked="0"/>
    </xf>
    <xf numFmtId="165" fontId="8" fillId="0" borderId="1" xfId="1" applyNumberFormat="1" applyFont="1" applyBorder="1" applyAlignment="1">
      <alignment horizontal="right" vertical="center"/>
    </xf>
    <xf numFmtId="165" fontId="13" fillId="0" borderId="1" xfId="1" applyNumberFormat="1" applyFont="1" applyBorder="1" applyAlignment="1">
      <alignment horizontal="right" vertical="center"/>
    </xf>
    <xf numFmtId="165" fontId="6" fillId="0" borderId="1" xfId="1" applyNumberFormat="1" applyFont="1" applyFill="1" applyBorder="1" applyAlignment="1" applyProtection="1">
      <alignment horizontal="right" vertical="center"/>
      <protection locked="0"/>
    </xf>
    <xf numFmtId="165" fontId="6" fillId="0" borderId="1" xfId="1" applyNumberFormat="1" applyFont="1" applyBorder="1" applyAlignment="1">
      <alignment horizontal="right" vertical="center"/>
    </xf>
    <xf numFmtId="165" fontId="3" fillId="0" borderId="1" xfId="1" applyNumberFormat="1" applyFont="1" applyBorder="1" applyAlignment="1">
      <alignment horizontal="right" vertical="center"/>
    </xf>
    <xf numFmtId="0" fontId="8" fillId="0" borderId="1" xfId="0" applyFont="1" applyBorder="1" applyAlignment="1">
      <alignment horizontal="left" vertical="center" wrapText="1"/>
    </xf>
    <xf numFmtId="165" fontId="10" fillId="0" borderId="1" xfId="1" applyNumberFormat="1" applyFont="1" applyFill="1" applyBorder="1" applyAlignment="1" applyProtection="1">
      <alignment horizontal="right" vertical="center"/>
      <protection locked="0"/>
    </xf>
    <xf numFmtId="165" fontId="8" fillId="0" borderId="1" xfId="1" applyNumberFormat="1" applyFont="1" applyFill="1" applyBorder="1" applyAlignment="1">
      <alignment horizontal="right" vertical="center"/>
    </xf>
    <xf numFmtId="165" fontId="9" fillId="0" borderId="1" xfId="1" applyNumberFormat="1" applyFont="1" applyFill="1" applyBorder="1" applyAlignment="1">
      <alignment horizontal="right" vertical="center"/>
    </xf>
    <xf numFmtId="165" fontId="6" fillId="0" borderId="1" xfId="1" applyNumberFormat="1" applyFont="1" applyFill="1" applyBorder="1" applyAlignment="1">
      <alignment horizontal="right" vertical="center"/>
    </xf>
    <xf numFmtId="165" fontId="3" fillId="0" borderId="1" xfId="1" applyNumberFormat="1" applyFont="1" applyFill="1" applyBorder="1" applyAlignment="1">
      <alignment horizontal="right" vertical="center"/>
    </xf>
    <xf numFmtId="165" fontId="3" fillId="5" borderId="1" xfId="1" applyNumberFormat="1" applyFont="1" applyFill="1" applyBorder="1" applyAlignment="1">
      <alignment horizontal="right" vertical="center" wrapText="1"/>
    </xf>
    <xf numFmtId="165" fontId="30" fillId="7" borderId="1" xfId="1" applyNumberFormat="1" applyFont="1" applyFill="1" applyBorder="1" applyAlignment="1">
      <alignment horizontal="right" vertical="center" wrapText="1"/>
    </xf>
    <xf numFmtId="165" fontId="13" fillId="0" borderId="1" xfId="1" applyNumberFormat="1" applyFont="1" applyFill="1" applyBorder="1" applyAlignment="1">
      <alignment horizontal="right" vertical="center"/>
    </xf>
    <xf numFmtId="4" fontId="6" fillId="0" borderId="1" xfId="1" applyNumberFormat="1" applyFont="1" applyFill="1" applyBorder="1" applyAlignment="1" applyProtection="1">
      <alignment horizontal="right" vertical="center"/>
      <protection locked="0"/>
    </xf>
    <xf numFmtId="4" fontId="6" fillId="0" borderId="1" xfId="1" applyNumberFormat="1" applyFont="1" applyBorder="1" applyAlignment="1">
      <alignment horizontal="right" vertical="center"/>
    </xf>
    <xf numFmtId="4" fontId="3" fillId="0" borderId="1" xfId="1" applyNumberFormat="1" applyFont="1" applyBorder="1" applyAlignment="1">
      <alignment horizontal="right" vertical="center"/>
    </xf>
    <xf numFmtId="165" fontId="9" fillId="0" borderId="1" xfId="1" applyNumberFormat="1" applyFont="1" applyBorder="1" applyAlignment="1">
      <alignment horizontal="right" vertical="center"/>
    </xf>
    <xf numFmtId="4" fontId="8" fillId="0" borderId="1" xfId="0" applyNumberFormat="1" applyFont="1" applyBorder="1" applyAlignment="1">
      <alignment horizontal="center" vertical="center" wrapText="1"/>
    </xf>
    <xf numFmtId="0" fontId="31" fillId="0" borderId="0" xfId="0" applyFont="1" applyAlignment="1">
      <alignment horizontal="left" vertical="center"/>
    </xf>
    <xf numFmtId="0" fontId="32" fillId="0" borderId="0" xfId="0" applyFont="1" applyAlignment="1">
      <alignment vertical="center"/>
    </xf>
    <xf numFmtId="4" fontId="32" fillId="0" borderId="0" xfId="0" applyNumberFormat="1" applyFont="1" applyAlignment="1">
      <alignment vertical="center"/>
    </xf>
    <xf numFmtId="165" fontId="32" fillId="0" borderId="0" xfId="0" applyNumberFormat="1" applyFont="1" applyAlignment="1">
      <alignment vertical="center"/>
    </xf>
    <xf numFmtId="165" fontId="31" fillId="0" borderId="0" xfId="0" applyNumberFormat="1" applyFont="1" applyAlignment="1">
      <alignment vertical="center"/>
    </xf>
    <xf numFmtId="0" fontId="9" fillId="0" borderId="6" xfId="0" applyFont="1" applyBorder="1" applyAlignment="1">
      <alignment horizontal="center" vertical="center" wrapText="1"/>
    </xf>
    <xf numFmtId="3" fontId="8" fillId="0" borderId="1" xfId="0" applyNumberFormat="1" applyFont="1" applyBorder="1" applyAlignment="1">
      <alignment vertical="center" wrapText="1"/>
    </xf>
    <xf numFmtId="0" fontId="9" fillId="0" borderId="1" xfId="0" applyFont="1" applyBorder="1" applyAlignment="1">
      <alignment horizontal="left" vertical="center" wrapText="1"/>
    </xf>
    <xf numFmtId="0" fontId="12" fillId="0" borderId="6" xfId="0" applyFont="1" applyBorder="1" applyAlignment="1">
      <alignment vertical="center" wrapText="1"/>
    </xf>
    <xf numFmtId="3" fontId="6" fillId="0" borderId="6" xfId="0" applyNumberFormat="1" applyFont="1" applyBorder="1" applyAlignment="1">
      <alignment horizontal="center" vertical="center" wrapText="1"/>
    </xf>
    <xf numFmtId="165" fontId="10" fillId="0" borderId="6" xfId="1" applyNumberFormat="1" applyFont="1" applyFill="1" applyBorder="1" applyAlignment="1" applyProtection="1">
      <alignment horizontal="center" vertical="center"/>
      <protection locked="0"/>
    </xf>
    <xf numFmtId="165" fontId="6" fillId="0" borderId="6" xfId="1" applyNumberFormat="1" applyFont="1" applyBorder="1" applyAlignment="1">
      <alignment horizontal="center" vertical="center"/>
    </xf>
    <xf numFmtId="165" fontId="3" fillId="0" borderId="6" xfId="1" applyNumberFormat="1" applyFont="1" applyBorder="1" applyAlignment="1">
      <alignment horizontal="center" vertical="center"/>
    </xf>
    <xf numFmtId="0" fontId="8" fillId="0" borderId="7" xfId="0" applyFont="1" applyBorder="1" applyAlignment="1">
      <alignment vertical="center" wrapText="1"/>
    </xf>
    <xf numFmtId="0" fontId="18" fillId="0" borderId="0" xfId="0" applyFont="1" applyAlignment="1">
      <alignment horizontal="center" vertical="center"/>
    </xf>
    <xf numFmtId="165" fontId="18" fillId="0" borderId="0" xfId="0" applyNumberFormat="1" applyFont="1" applyAlignment="1">
      <alignment vertical="center"/>
    </xf>
    <xf numFmtId="4" fontId="0" fillId="0" borderId="1" xfId="0" applyNumberFormat="1" applyBorder="1" applyAlignment="1">
      <alignment vertical="center"/>
    </xf>
    <xf numFmtId="4" fontId="0" fillId="0" borderId="5" xfId="0" applyNumberFormat="1" applyBorder="1" applyAlignment="1">
      <alignment horizontal="center" vertical="center" wrapText="1"/>
    </xf>
    <xf numFmtId="4" fontId="0" fillId="0" borderId="3" xfId="0" applyNumberFormat="1" applyBorder="1" applyAlignment="1">
      <alignment vertical="center" wrapText="1"/>
    </xf>
    <xf numFmtId="0" fontId="0" fillId="0" borderId="1" xfId="0" applyBorder="1" applyAlignment="1">
      <alignment vertical="center" wrapText="1"/>
    </xf>
    <xf numFmtId="4" fontId="0" fillId="0" borderId="0" xfId="0" applyNumberFormat="1" applyFill="1" applyBorder="1"/>
    <xf numFmtId="4" fontId="36" fillId="0" borderId="0" xfId="0" applyNumberFormat="1" applyFont="1"/>
    <xf numFmtId="4" fontId="37" fillId="0" borderId="0" xfId="0" applyNumberFormat="1" applyFont="1"/>
    <xf numFmtId="4" fontId="38" fillId="0" borderId="0" xfId="0" applyNumberFormat="1" applyFont="1"/>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6" xfId="0" applyFont="1" applyBorder="1" applyAlignment="1">
      <alignment horizontal="center" vertical="center" wrapText="1"/>
    </xf>
    <xf numFmtId="0" fontId="7" fillId="0" borderId="0" xfId="0" applyFont="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xf>
    <xf numFmtId="4" fontId="1" fillId="0" borderId="0" xfId="0" applyNumberFormat="1" applyFont="1" applyAlignment="1">
      <alignment vertical="center"/>
    </xf>
    <xf numFmtId="165" fontId="1" fillId="0" borderId="0" xfId="0" applyNumberFormat="1" applyFont="1" applyAlignment="1">
      <alignment vertical="center"/>
    </xf>
    <xf numFmtId="0" fontId="30" fillId="7" borderId="1" xfId="0" applyFont="1" applyFill="1" applyBorder="1" applyAlignment="1">
      <alignment horizontal="right" vertical="center" wrapText="1"/>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165" fontId="10" fillId="0" borderId="6" xfId="1" applyNumberFormat="1" applyFont="1" applyFill="1" applyBorder="1" applyAlignment="1" applyProtection="1">
      <alignment horizontal="center" vertical="center"/>
      <protection locked="0"/>
    </xf>
    <xf numFmtId="165" fontId="10" fillId="0" borderId="7" xfId="1" applyNumberFormat="1" applyFont="1" applyFill="1" applyBorder="1" applyAlignment="1" applyProtection="1">
      <alignment horizontal="center" vertical="center"/>
      <protection locked="0"/>
    </xf>
    <xf numFmtId="165" fontId="10" fillId="0" borderId="8" xfId="1" applyNumberFormat="1" applyFont="1" applyFill="1" applyBorder="1" applyAlignment="1" applyProtection="1">
      <alignment horizontal="center" vertical="center"/>
      <protection locked="0"/>
    </xf>
    <xf numFmtId="165" fontId="6" fillId="0" borderId="6" xfId="1" applyNumberFormat="1" applyFont="1" applyFill="1" applyBorder="1" applyAlignment="1">
      <alignment horizontal="center" vertical="center"/>
    </xf>
    <xf numFmtId="165" fontId="6" fillId="0" borderId="7" xfId="1" applyNumberFormat="1" applyFont="1" applyFill="1" applyBorder="1" applyAlignment="1">
      <alignment horizontal="center" vertical="center"/>
    </xf>
    <xf numFmtId="165" fontId="6" fillId="0" borderId="8" xfId="1" applyNumberFormat="1" applyFont="1" applyFill="1" applyBorder="1" applyAlignment="1">
      <alignment horizontal="center" vertical="center"/>
    </xf>
    <xf numFmtId="165" fontId="3" fillId="0" borderId="6" xfId="1" applyNumberFormat="1" applyFont="1" applyFill="1" applyBorder="1" applyAlignment="1">
      <alignment horizontal="center" vertical="center"/>
    </xf>
    <xf numFmtId="165" fontId="3" fillId="0" borderId="7" xfId="1" applyNumberFormat="1" applyFont="1" applyFill="1" applyBorder="1" applyAlignment="1">
      <alignment horizontal="center" vertical="center"/>
    </xf>
    <xf numFmtId="165" fontId="3" fillId="0" borderId="8" xfId="1" applyNumberFormat="1" applyFont="1" applyFill="1" applyBorder="1" applyAlignment="1">
      <alignment horizontal="center" vertical="center"/>
    </xf>
    <xf numFmtId="0" fontId="3" fillId="5" borderId="1" xfId="0"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2" fillId="0" borderId="1" xfId="0" applyFont="1" applyBorder="1" applyAlignment="1">
      <alignment horizontal="left" vertical="center" wrapText="1"/>
    </xf>
    <xf numFmtId="0" fontId="27" fillId="4" borderId="3"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4" borderId="5"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center" vertical="center" wrapText="1"/>
    </xf>
    <xf numFmtId="0" fontId="3" fillId="6" borderId="8"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33" fillId="4" borderId="3"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33" fillId="4" borderId="5" xfId="0" applyFont="1" applyFill="1" applyBorder="1" applyAlignment="1">
      <alignment horizontal="left"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3" fillId="6" borderId="1" xfId="0" applyFont="1" applyFill="1" applyBorder="1" applyAlignment="1">
      <alignment horizontal="center" vertical="center" wrapText="1"/>
    </xf>
    <xf numFmtId="165" fontId="6" fillId="0" borderId="6" xfId="1" applyNumberFormat="1" applyFont="1" applyBorder="1" applyAlignment="1">
      <alignment horizontal="center" vertical="center"/>
    </xf>
    <xf numFmtId="165" fontId="6" fillId="0" borderId="7" xfId="1" applyNumberFormat="1" applyFont="1" applyBorder="1" applyAlignment="1">
      <alignment horizontal="center" vertical="center"/>
    </xf>
    <xf numFmtId="165" fontId="6" fillId="0" borderId="8" xfId="1" applyNumberFormat="1" applyFont="1" applyBorder="1" applyAlignment="1">
      <alignment horizontal="center" vertical="center"/>
    </xf>
    <xf numFmtId="165" fontId="3" fillId="0" borderId="6" xfId="1" applyNumberFormat="1" applyFont="1" applyBorder="1" applyAlignment="1">
      <alignment horizontal="center" vertical="center"/>
    </xf>
    <xf numFmtId="165" fontId="3" fillId="0" borderId="7" xfId="1" applyNumberFormat="1" applyFont="1" applyBorder="1" applyAlignment="1">
      <alignment horizontal="center" vertical="center"/>
    </xf>
    <xf numFmtId="165" fontId="3" fillId="0" borderId="8" xfId="1" applyNumberFormat="1" applyFont="1" applyBorder="1" applyAlignment="1">
      <alignment horizontal="center" vertical="center"/>
    </xf>
    <xf numFmtId="4" fontId="0" fillId="0" borderId="0" xfId="0" applyNumberFormat="1" applyAlignment="1">
      <alignment horizontal="center" vertical="center"/>
    </xf>
    <xf numFmtId="4" fontId="36" fillId="0" borderId="0" xfId="0" applyNumberFormat="1" applyFont="1" applyAlignment="1">
      <alignment horizontal="center" vertical="center"/>
    </xf>
    <xf numFmtId="4" fontId="37" fillId="0" borderId="0" xfId="0" applyNumberFormat="1" applyFont="1" applyAlignment="1">
      <alignment horizontal="center" vertical="center"/>
    </xf>
  </cellXfs>
  <cellStyles count="5">
    <cellStyle name="Currency 2" xfId="3" xr:uid="{EB17478B-7234-C846-87A3-C3F4B03F2210}"/>
    <cellStyle name="Normal 2" xfId="2" xr:uid="{BFC3F2A6-D771-3949-8FAB-88C940F2EFAC}"/>
    <cellStyle name="Normal 2 2" xfId="4" xr:uid="{DBDF74A2-FCEC-D14B-BE10-42D8A1232526}"/>
    <cellStyle name="Κανονικό" xfId="0" builtinId="0"/>
    <cellStyle name="Νομισματική μονάδα" xfId="1" builtinId="4"/>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86</xdr:row>
      <xdr:rowOff>0</xdr:rowOff>
    </xdr:from>
    <xdr:to>
      <xdr:col>2</xdr:col>
      <xdr:colOff>304800</xdr:colOff>
      <xdr:row>89</xdr:row>
      <xdr:rowOff>89695</xdr:rowOff>
    </xdr:to>
    <xdr:sp macro="" textlink="">
      <xdr:nvSpPr>
        <xdr:cNvPr id="2" name="&lt;CD86C774-C6CA-49AC-8EE1-3D42BE8D1271&gt;" descr="Πάγκοι-καθιστικά.jpg">
          <a:extLst>
            <a:ext uri="{FF2B5EF4-FFF2-40B4-BE49-F238E27FC236}">
              <a16:creationId xmlns:a16="http://schemas.microsoft.com/office/drawing/2014/main" id="{71B80875-D9BA-D148-934E-A4B69B34F853}"/>
            </a:ext>
          </a:extLst>
        </xdr:cNvPr>
        <xdr:cNvSpPr>
          <a:spLocks noChangeAspect="1" noChangeArrowheads="1"/>
        </xdr:cNvSpPr>
      </xdr:nvSpPr>
      <xdr:spPr bwMode="auto">
        <a:xfrm>
          <a:off x="9918700" y="3681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124399</xdr:rowOff>
    </xdr:to>
    <xdr:sp macro="" textlink="">
      <xdr:nvSpPr>
        <xdr:cNvPr id="3" name="&lt;CD86C774-C6CA-49AC-8EE1-3D42BE8D1271&gt;" descr="Πάγκοι-καθιστικά.jpg">
          <a:extLst>
            <a:ext uri="{FF2B5EF4-FFF2-40B4-BE49-F238E27FC236}">
              <a16:creationId xmlns:a16="http://schemas.microsoft.com/office/drawing/2014/main" id="{0B98CD49-6AB9-4B42-97E6-CA12AD60C546}"/>
            </a:ext>
          </a:extLst>
        </xdr:cNvPr>
        <xdr:cNvSpPr>
          <a:spLocks noChangeAspect="1" noChangeArrowheads="1"/>
        </xdr:cNvSpPr>
      </xdr:nvSpPr>
      <xdr:spPr bwMode="auto">
        <a:xfrm>
          <a:off x="9918700" y="15252700"/>
          <a:ext cx="304800" cy="6730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285</xdr:row>
      <xdr:rowOff>0</xdr:rowOff>
    </xdr:from>
    <xdr:to>
      <xdr:col>2</xdr:col>
      <xdr:colOff>304800</xdr:colOff>
      <xdr:row>290</xdr:row>
      <xdr:rowOff>84069</xdr:rowOff>
    </xdr:to>
    <xdr:sp macro="" textlink="">
      <xdr:nvSpPr>
        <xdr:cNvPr id="4" name="&lt;CD86C774-C6CA-49AC-8EE1-3D42BE8D1271&gt;" descr="Πάγκοι-καθιστικά.jpg">
          <a:extLst>
            <a:ext uri="{FF2B5EF4-FFF2-40B4-BE49-F238E27FC236}">
              <a16:creationId xmlns:a16="http://schemas.microsoft.com/office/drawing/2014/main" id="{9F770FF5-F305-B94C-A6EA-69197EB6C7C5}"/>
            </a:ext>
          </a:extLst>
        </xdr:cNvPr>
        <xdr:cNvSpPr>
          <a:spLocks noChangeAspect="1" noChangeArrowheads="1"/>
        </xdr:cNvSpPr>
      </xdr:nvSpPr>
      <xdr:spPr bwMode="auto">
        <a:xfrm>
          <a:off x="9918700" y="3187700"/>
          <a:ext cx="304800" cy="673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6D4D5AD0-436E-0946-AFA0-B45DC0F5964E}"/>
            </a:ext>
          </a:extLst>
        </xdr:cNvPr>
        <xdr:cNvSpPr>
          <a:spLocks noChangeAspect="1" noChangeArrowheads="1"/>
        </xdr:cNvSpPr>
      </xdr:nvSpPr>
      <xdr:spPr bwMode="auto">
        <a:xfrm>
          <a:off x="9918700" y="790956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86</xdr:row>
      <xdr:rowOff>0</xdr:rowOff>
    </xdr:from>
    <xdr:to>
      <xdr:col>2</xdr:col>
      <xdr:colOff>304800</xdr:colOff>
      <xdr:row>89</xdr:row>
      <xdr:rowOff>89695</xdr:rowOff>
    </xdr:to>
    <xdr:sp macro="" textlink="">
      <xdr:nvSpPr>
        <xdr:cNvPr id="6" name="&lt;CD86C774-C6CA-49AC-8EE1-3D42BE8D1271&gt;" descr="Πάγκοι-καθιστικά.jpg">
          <a:extLst>
            <a:ext uri="{FF2B5EF4-FFF2-40B4-BE49-F238E27FC236}">
              <a16:creationId xmlns:a16="http://schemas.microsoft.com/office/drawing/2014/main" id="{3055D3AC-1837-4587-B069-CAAD30E0871B}"/>
            </a:ext>
          </a:extLst>
        </xdr:cNvPr>
        <xdr:cNvSpPr>
          <a:spLocks noChangeAspect="1" noChangeArrowheads="1"/>
        </xdr:cNvSpPr>
      </xdr:nvSpPr>
      <xdr:spPr bwMode="auto">
        <a:xfrm>
          <a:off x="9925050" y="491204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114874</xdr:rowOff>
    </xdr:to>
    <xdr:sp macro="" textlink="">
      <xdr:nvSpPr>
        <xdr:cNvPr id="7" name="&lt;CD86C774-C6CA-49AC-8EE1-3D42BE8D1271&gt;" descr="Πάγκοι-καθιστικά.jpg">
          <a:extLst>
            <a:ext uri="{FF2B5EF4-FFF2-40B4-BE49-F238E27FC236}">
              <a16:creationId xmlns:a16="http://schemas.microsoft.com/office/drawing/2014/main" id="{FB7E5AE9-FE53-472E-8797-CCEE1ECEEEF6}"/>
            </a:ext>
          </a:extLst>
        </xdr:cNvPr>
        <xdr:cNvSpPr>
          <a:spLocks noChangeAspect="1" noChangeArrowheads="1"/>
        </xdr:cNvSpPr>
      </xdr:nvSpPr>
      <xdr:spPr bwMode="auto">
        <a:xfrm>
          <a:off x="9925050" y="972788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286</xdr:row>
      <xdr:rowOff>0</xdr:rowOff>
    </xdr:from>
    <xdr:to>
      <xdr:col>2</xdr:col>
      <xdr:colOff>304800</xdr:colOff>
      <xdr:row>291</xdr:row>
      <xdr:rowOff>86449</xdr:rowOff>
    </xdr:to>
    <xdr:sp macro="" textlink="">
      <xdr:nvSpPr>
        <xdr:cNvPr id="8" name="&lt;CD86C774-C6CA-49AC-8EE1-3D42BE8D1271&gt;" descr="Πάγκοι-καθιστικά.jpg">
          <a:extLst>
            <a:ext uri="{FF2B5EF4-FFF2-40B4-BE49-F238E27FC236}">
              <a16:creationId xmlns:a16="http://schemas.microsoft.com/office/drawing/2014/main" id="{AEF272AE-BFF7-4D7E-BB0A-7B6DBBA94D06}"/>
            </a:ext>
          </a:extLst>
        </xdr:cNvPr>
        <xdr:cNvSpPr>
          <a:spLocks noChangeAspect="1" noChangeArrowheads="1"/>
        </xdr:cNvSpPr>
      </xdr:nvSpPr>
      <xdr:spPr bwMode="auto">
        <a:xfrm>
          <a:off x="9925050" y="121891425"/>
          <a:ext cx="304800" cy="11484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9" name="&lt;CD86C774-C6CA-49AC-8EE1-3D42BE8D1271&gt;" descr="Πάγκοι-καθιστικά.jpg">
          <a:extLst>
            <a:ext uri="{FF2B5EF4-FFF2-40B4-BE49-F238E27FC236}">
              <a16:creationId xmlns:a16="http://schemas.microsoft.com/office/drawing/2014/main" id="{7428EDC8-ECA2-4EFD-9028-B507755B298D}"/>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0" name="&lt;CD86C774-C6CA-49AC-8EE1-3D42BE8D1271&gt;" descr="Πάγκοι-καθιστικά.jpg">
          <a:extLst>
            <a:ext uri="{FF2B5EF4-FFF2-40B4-BE49-F238E27FC236}">
              <a16:creationId xmlns:a16="http://schemas.microsoft.com/office/drawing/2014/main" id="{3B04093A-E5E4-4A1C-B250-3D5C379E6896}"/>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1" name="&lt;CD86C774-C6CA-49AC-8EE1-3D42BE8D1271&gt;" descr="Πάγκοι-καθιστικά.jpg">
          <a:extLst>
            <a:ext uri="{FF2B5EF4-FFF2-40B4-BE49-F238E27FC236}">
              <a16:creationId xmlns:a16="http://schemas.microsoft.com/office/drawing/2014/main" id="{3572B6AA-EC31-49EA-A775-7ABC63E72925}"/>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30</xdr:row>
      <xdr:rowOff>0</xdr:rowOff>
    </xdr:from>
    <xdr:to>
      <xdr:col>2</xdr:col>
      <xdr:colOff>304800</xdr:colOff>
      <xdr:row>31</xdr:row>
      <xdr:rowOff>456768</xdr:rowOff>
    </xdr:to>
    <xdr:sp macro="" textlink="">
      <xdr:nvSpPr>
        <xdr:cNvPr id="12" name="&lt;CD86C774-C6CA-49AC-8EE1-3D42BE8D1271&gt;" descr="Πάγκοι-καθιστικά.jpg">
          <a:extLst>
            <a:ext uri="{FF2B5EF4-FFF2-40B4-BE49-F238E27FC236}">
              <a16:creationId xmlns:a16="http://schemas.microsoft.com/office/drawing/2014/main" id="{9ACE5FC3-BAD3-4AAB-809F-5EC6F59F18D9}"/>
            </a:ext>
          </a:extLst>
        </xdr:cNvPr>
        <xdr:cNvSpPr>
          <a:spLocks noChangeAspect="1" noChangeArrowheads="1"/>
        </xdr:cNvSpPr>
      </xdr:nvSpPr>
      <xdr:spPr bwMode="auto">
        <a:xfrm>
          <a:off x="9925050" y="19688175"/>
          <a:ext cx="304800" cy="6615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680386</xdr:rowOff>
    </xdr:to>
    <xdr:sp macro="" textlink="">
      <xdr:nvSpPr>
        <xdr:cNvPr id="13" name="&lt;CD86C774-C6CA-49AC-8EE1-3D42BE8D1271&gt;" descr="Πάγκοι-καθιστικά.jpg">
          <a:extLst>
            <a:ext uri="{FF2B5EF4-FFF2-40B4-BE49-F238E27FC236}">
              <a16:creationId xmlns:a16="http://schemas.microsoft.com/office/drawing/2014/main" id="{19709460-7BA7-4158-9BFF-4B894ADB2E61}"/>
            </a:ext>
          </a:extLst>
        </xdr:cNvPr>
        <xdr:cNvSpPr>
          <a:spLocks noChangeAspect="1" noChangeArrowheads="1"/>
        </xdr:cNvSpPr>
      </xdr:nvSpPr>
      <xdr:spPr bwMode="auto">
        <a:xfrm>
          <a:off x="9925050" y="19688175"/>
          <a:ext cx="304800" cy="1049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xdr:row>
      <xdr:rowOff>0</xdr:rowOff>
    </xdr:from>
    <xdr:to>
      <xdr:col>2</xdr:col>
      <xdr:colOff>304800</xdr:colOff>
      <xdr:row>31</xdr:row>
      <xdr:rowOff>675773</xdr:rowOff>
    </xdr:to>
    <xdr:sp macro="" textlink="">
      <xdr:nvSpPr>
        <xdr:cNvPr id="14" name="&lt;CD86C774-C6CA-49AC-8EE1-3D42BE8D1271&gt;" descr="Πάγκοι-καθιστικά.jpg">
          <a:extLst>
            <a:ext uri="{FF2B5EF4-FFF2-40B4-BE49-F238E27FC236}">
              <a16:creationId xmlns:a16="http://schemas.microsoft.com/office/drawing/2014/main" id="{D0931459-0787-40DC-B9B6-4C051A85AB95}"/>
            </a:ext>
          </a:extLst>
        </xdr:cNvPr>
        <xdr:cNvSpPr>
          <a:spLocks noChangeAspect="1" noChangeArrowheads="1"/>
        </xdr:cNvSpPr>
      </xdr:nvSpPr>
      <xdr:spPr bwMode="auto">
        <a:xfrm>
          <a:off x="9925050" y="19688175"/>
          <a:ext cx="304800" cy="10448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15" name="&lt;CD86C774-C6CA-49AC-8EE1-3D42BE8D1271&gt;" descr="Πάγκοι-καθιστικά.jpg">
          <a:extLst>
            <a:ext uri="{FF2B5EF4-FFF2-40B4-BE49-F238E27FC236}">
              <a16:creationId xmlns:a16="http://schemas.microsoft.com/office/drawing/2014/main" id="{B1A283D1-A03D-4FEA-B50B-0C58A0D4C390}"/>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6" name="&lt;CD86C774-C6CA-49AC-8EE1-3D42BE8D1271&gt;" descr="Πάγκοι-καθιστικά.jpg">
          <a:extLst>
            <a:ext uri="{FF2B5EF4-FFF2-40B4-BE49-F238E27FC236}">
              <a16:creationId xmlns:a16="http://schemas.microsoft.com/office/drawing/2014/main" id="{049649E2-3D98-417C-B5F2-F754E0DB1ADA}"/>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7" name="&lt;CD86C774-C6CA-49AC-8EE1-3D42BE8D1271&gt;" descr="Πάγκοι-καθιστικά.jpg">
          <a:extLst>
            <a:ext uri="{FF2B5EF4-FFF2-40B4-BE49-F238E27FC236}">
              <a16:creationId xmlns:a16="http://schemas.microsoft.com/office/drawing/2014/main" id="{A97212E4-FA40-4DE9-800A-E958A771AE5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8" name="&lt;CD86C774-C6CA-49AC-8EE1-3D42BE8D1271&gt;" descr="Πάγκοι-καθιστικά.jpg">
          <a:extLst>
            <a:ext uri="{FF2B5EF4-FFF2-40B4-BE49-F238E27FC236}">
              <a16:creationId xmlns:a16="http://schemas.microsoft.com/office/drawing/2014/main" id="{B52C5045-F336-4EA9-A720-AACF02279F4B}"/>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19" name="&lt;CD86C774-C6CA-49AC-8EE1-3D42BE8D1271&gt;" descr="Πάγκοι-καθιστικά.jpg">
          <a:extLst>
            <a:ext uri="{FF2B5EF4-FFF2-40B4-BE49-F238E27FC236}">
              <a16:creationId xmlns:a16="http://schemas.microsoft.com/office/drawing/2014/main" id="{90A759DE-D241-41E7-88B3-B08267E762E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0" name="&lt;CD86C774-C6CA-49AC-8EE1-3D42BE8D1271&gt;" descr="Πάγκοι-καθιστικά.jpg">
          <a:extLst>
            <a:ext uri="{FF2B5EF4-FFF2-40B4-BE49-F238E27FC236}">
              <a16:creationId xmlns:a16="http://schemas.microsoft.com/office/drawing/2014/main" id="{0C4612B8-8F06-41BC-80EB-4BEF637A8FD1}"/>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1" name="&lt;CD86C774-C6CA-49AC-8EE1-3D42BE8D1271&gt;" descr="Πάγκοι-καθιστικά.jpg">
          <a:extLst>
            <a:ext uri="{FF2B5EF4-FFF2-40B4-BE49-F238E27FC236}">
              <a16:creationId xmlns:a16="http://schemas.microsoft.com/office/drawing/2014/main" id="{E91CDC52-55D7-41E0-BBCA-6A8FC933954D}"/>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86</xdr:row>
      <xdr:rowOff>0</xdr:rowOff>
    </xdr:from>
    <xdr:to>
      <xdr:col>2</xdr:col>
      <xdr:colOff>304800</xdr:colOff>
      <xdr:row>89</xdr:row>
      <xdr:rowOff>87314</xdr:rowOff>
    </xdr:to>
    <xdr:sp macro="" textlink="">
      <xdr:nvSpPr>
        <xdr:cNvPr id="22" name="&lt;CD86C774-C6CA-49AC-8EE1-3D42BE8D1271&gt;" descr="Πάγκοι-καθιστικά.jpg">
          <a:extLst>
            <a:ext uri="{FF2B5EF4-FFF2-40B4-BE49-F238E27FC236}">
              <a16:creationId xmlns:a16="http://schemas.microsoft.com/office/drawing/2014/main" id="{6AE6072F-64CB-43D6-8973-F2C9D7EC0E20}"/>
            </a:ext>
          </a:extLst>
        </xdr:cNvPr>
        <xdr:cNvSpPr>
          <a:spLocks noChangeAspect="1" noChangeArrowheads="1"/>
        </xdr:cNvSpPr>
      </xdr:nvSpPr>
      <xdr:spPr bwMode="auto">
        <a:xfrm>
          <a:off x="9925050" y="482822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206</xdr:row>
      <xdr:rowOff>0</xdr:rowOff>
    </xdr:from>
    <xdr:to>
      <xdr:col>2</xdr:col>
      <xdr:colOff>304800</xdr:colOff>
      <xdr:row>210</xdr:row>
      <xdr:rowOff>107730</xdr:rowOff>
    </xdr:to>
    <xdr:sp macro="" textlink="">
      <xdr:nvSpPr>
        <xdr:cNvPr id="23" name="&lt;CD86C774-C6CA-49AC-8EE1-3D42BE8D1271&gt;" descr="Πάγκοι-καθιστικά.jpg">
          <a:extLst>
            <a:ext uri="{FF2B5EF4-FFF2-40B4-BE49-F238E27FC236}">
              <a16:creationId xmlns:a16="http://schemas.microsoft.com/office/drawing/2014/main" id="{1ED9BDB3-0001-4BCB-89A5-1055BC4E9C4F}"/>
            </a:ext>
          </a:extLst>
        </xdr:cNvPr>
        <xdr:cNvSpPr>
          <a:spLocks noChangeAspect="1" noChangeArrowheads="1"/>
        </xdr:cNvSpPr>
      </xdr:nvSpPr>
      <xdr:spPr bwMode="auto">
        <a:xfrm>
          <a:off x="9925050" y="951833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286</xdr:row>
      <xdr:rowOff>0</xdr:rowOff>
    </xdr:from>
    <xdr:to>
      <xdr:col>2</xdr:col>
      <xdr:colOff>304800</xdr:colOff>
      <xdr:row>291</xdr:row>
      <xdr:rowOff>76924</xdr:rowOff>
    </xdr:to>
    <xdr:sp macro="" textlink="">
      <xdr:nvSpPr>
        <xdr:cNvPr id="24" name="&lt;CD86C774-C6CA-49AC-8EE1-3D42BE8D1271&gt;" descr="Πάγκοι-καθιστικά.jpg">
          <a:extLst>
            <a:ext uri="{FF2B5EF4-FFF2-40B4-BE49-F238E27FC236}">
              <a16:creationId xmlns:a16="http://schemas.microsoft.com/office/drawing/2014/main" id="{8CD28221-D766-4EFC-BA54-EBCB6E0C76CA}"/>
            </a:ext>
          </a:extLst>
        </xdr:cNvPr>
        <xdr:cNvSpPr>
          <a:spLocks noChangeAspect="1" noChangeArrowheads="1"/>
        </xdr:cNvSpPr>
      </xdr:nvSpPr>
      <xdr:spPr bwMode="auto">
        <a:xfrm>
          <a:off x="9925050" y="119586375"/>
          <a:ext cx="304800" cy="11484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xdr:row>
      <xdr:rowOff>0</xdr:rowOff>
    </xdr:from>
    <xdr:ext cx="304800" cy="1066798"/>
    <xdr:sp macro="" textlink="">
      <xdr:nvSpPr>
        <xdr:cNvPr id="25" name="&lt;CD86C774-C6CA-49AC-8EE1-3D42BE8D1271&gt;" descr="Πάγκοι-καθιστικά.jpg">
          <a:extLst>
            <a:ext uri="{FF2B5EF4-FFF2-40B4-BE49-F238E27FC236}">
              <a16:creationId xmlns:a16="http://schemas.microsoft.com/office/drawing/2014/main" id="{EF9A166E-3D02-46A3-8806-1A8059EB8A8E}"/>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6" name="&lt;CD86C774-C6CA-49AC-8EE1-3D42BE8D1271&gt;" descr="Πάγκοι-καθιστικά.jpg">
          <a:extLst>
            <a:ext uri="{FF2B5EF4-FFF2-40B4-BE49-F238E27FC236}">
              <a16:creationId xmlns:a16="http://schemas.microsoft.com/office/drawing/2014/main" id="{191D7C97-F6A6-45FA-97A9-6B4630483AA3}"/>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xdr:row>
      <xdr:rowOff>0</xdr:rowOff>
    </xdr:from>
    <xdr:ext cx="304800" cy="1066798"/>
    <xdr:sp macro="" textlink="">
      <xdr:nvSpPr>
        <xdr:cNvPr id="27" name="&lt;CD86C774-C6CA-49AC-8EE1-3D42BE8D1271&gt;" descr="Πάγκοι-καθιστικά.jpg">
          <a:extLst>
            <a:ext uri="{FF2B5EF4-FFF2-40B4-BE49-F238E27FC236}">
              <a16:creationId xmlns:a16="http://schemas.microsoft.com/office/drawing/2014/main" id="{1D354963-64C1-4B44-8F7E-3D0C82C1C99A}"/>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110</xdr:row>
      <xdr:rowOff>0</xdr:rowOff>
    </xdr:from>
    <xdr:to>
      <xdr:col>2</xdr:col>
      <xdr:colOff>304800</xdr:colOff>
      <xdr:row>111</xdr:row>
      <xdr:rowOff>113507</xdr:rowOff>
    </xdr:to>
    <xdr:sp macro="" textlink="">
      <xdr:nvSpPr>
        <xdr:cNvPr id="28" name="&lt;CD86C774-C6CA-49AC-8EE1-3D42BE8D1271&gt;" descr="Πάγκοι-καθιστικά.jpg">
          <a:extLst>
            <a:ext uri="{FF2B5EF4-FFF2-40B4-BE49-F238E27FC236}">
              <a16:creationId xmlns:a16="http://schemas.microsoft.com/office/drawing/2014/main" id="{B667B60D-BF3D-4C9C-AE6B-BBECC5811A80}"/>
            </a:ext>
          </a:extLst>
        </xdr:cNvPr>
        <xdr:cNvSpPr>
          <a:spLocks noChangeAspect="1" noChangeArrowheads="1"/>
        </xdr:cNvSpPr>
      </xdr:nvSpPr>
      <xdr:spPr bwMode="auto">
        <a:xfrm>
          <a:off x="9925050" y="66941700"/>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17315</xdr:rowOff>
    </xdr:to>
    <xdr:sp macro="" textlink="">
      <xdr:nvSpPr>
        <xdr:cNvPr id="29" name="&lt;CD86C774-C6CA-49AC-8EE1-3D42BE8D1271&gt;" descr="Πάγκοι-καθιστικά.jpg">
          <a:extLst>
            <a:ext uri="{FF2B5EF4-FFF2-40B4-BE49-F238E27FC236}">
              <a16:creationId xmlns:a16="http://schemas.microsoft.com/office/drawing/2014/main" id="{E06438BD-BEBB-41CD-ADE5-383CBE099AE4}"/>
            </a:ext>
          </a:extLst>
        </xdr:cNvPr>
        <xdr:cNvSpPr>
          <a:spLocks noChangeAspect="1" noChangeArrowheads="1"/>
        </xdr:cNvSpPr>
      </xdr:nvSpPr>
      <xdr:spPr bwMode="auto">
        <a:xfrm>
          <a:off x="9925050" y="103917750"/>
          <a:ext cx="304800" cy="1112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19919</xdr:rowOff>
    </xdr:to>
    <xdr:sp macro="" textlink="">
      <xdr:nvSpPr>
        <xdr:cNvPr id="30" name="&lt;CD86C774-C6CA-49AC-8EE1-3D42BE8D1271&gt;" descr="Πάγκοι-καθιστικά.jpg">
          <a:extLst>
            <a:ext uri="{FF2B5EF4-FFF2-40B4-BE49-F238E27FC236}">
              <a16:creationId xmlns:a16="http://schemas.microsoft.com/office/drawing/2014/main" id="{A7A11FDA-40AE-48AD-8AFE-66E28B14D5A1}"/>
            </a:ext>
          </a:extLst>
        </xdr:cNvPr>
        <xdr:cNvSpPr>
          <a:spLocks noChangeAspect="1" noChangeArrowheads="1"/>
        </xdr:cNvSpPr>
      </xdr:nvSpPr>
      <xdr:spPr bwMode="auto">
        <a:xfrm>
          <a:off x="9925050" y="103917750"/>
          <a:ext cx="304800" cy="11152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31" name="&lt;CD86C774-C6CA-49AC-8EE1-3D42BE8D1271&gt;" descr="Πάγκοι-καθιστικά.jpg">
          <a:extLst>
            <a:ext uri="{FF2B5EF4-FFF2-40B4-BE49-F238E27FC236}">
              <a16:creationId xmlns:a16="http://schemas.microsoft.com/office/drawing/2014/main" id="{3EA4EBE3-E3B4-4278-8038-4224A516A53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32" name="&lt;CD86C774-C6CA-49AC-8EE1-3D42BE8D1271&gt;" descr="Πάγκοι-καθιστικά.jpg">
          <a:extLst>
            <a:ext uri="{FF2B5EF4-FFF2-40B4-BE49-F238E27FC236}">
              <a16:creationId xmlns:a16="http://schemas.microsoft.com/office/drawing/2014/main" id="{96306B9E-BB72-4C8F-B426-80E4B1EDC655}"/>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33" name="&lt;CD86C774-C6CA-49AC-8EE1-3D42BE8D1271&gt;" descr="Πάγκοι-καθιστικά.jpg">
          <a:extLst>
            <a:ext uri="{FF2B5EF4-FFF2-40B4-BE49-F238E27FC236}">
              <a16:creationId xmlns:a16="http://schemas.microsoft.com/office/drawing/2014/main" id="{212D8228-4A1E-4B60-B844-647F463E7DAE}"/>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142254</xdr:rowOff>
    </xdr:to>
    <xdr:sp macro="" textlink="">
      <xdr:nvSpPr>
        <xdr:cNvPr id="34" name="&lt;CD86C774-C6CA-49AC-8EE1-3D42BE8D1271&gt;" descr="Πάγκοι-καθιστικά.jpg">
          <a:extLst>
            <a:ext uri="{FF2B5EF4-FFF2-40B4-BE49-F238E27FC236}">
              <a16:creationId xmlns:a16="http://schemas.microsoft.com/office/drawing/2014/main" id="{B35C93AA-F66E-4B86-9AE4-E3CD90F4C1E0}"/>
            </a:ext>
          </a:extLst>
        </xdr:cNvPr>
        <xdr:cNvSpPr>
          <a:spLocks noChangeAspect="1" noChangeArrowheads="1"/>
        </xdr:cNvSpPr>
      </xdr:nvSpPr>
      <xdr:spPr bwMode="auto">
        <a:xfrm>
          <a:off x="9925050" y="103917750"/>
          <a:ext cx="304800" cy="794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91555</xdr:rowOff>
    </xdr:to>
    <xdr:sp macro="" textlink="">
      <xdr:nvSpPr>
        <xdr:cNvPr id="35" name="&lt;CD86C774-C6CA-49AC-8EE1-3D42BE8D1271&gt;" descr="Πάγκοι-καθιστικά.jpg">
          <a:extLst>
            <a:ext uri="{FF2B5EF4-FFF2-40B4-BE49-F238E27FC236}">
              <a16:creationId xmlns:a16="http://schemas.microsoft.com/office/drawing/2014/main" id="{64E60997-9E78-462B-92E5-7C69293B1798}"/>
            </a:ext>
          </a:extLst>
        </xdr:cNvPr>
        <xdr:cNvSpPr>
          <a:spLocks noChangeAspect="1" noChangeArrowheads="1"/>
        </xdr:cNvSpPr>
      </xdr:nvSpPr>
      <xdr:spPr bwMode="auto">
        <a:xfrm>
          <a:off x="9925050" y="124272675"/>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4AD1DB01-3A9A-480E-BF97-E76C6FBC0BC6}"/>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935E4876-31CC-4627-BA08-3C938810738C}"/>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38" name="&lt;CD86C774-C6CA-49AC-8EE1-3D42BE8D1271&gt;" descr="Πάγκοι-καθιστικά.jpg">
          <a:extLst>
            <a:ext uri="{FF2B5EF4-FFF2-40B4-BE49-F238E27FC236}">
              <a16:creationId xmlns:a16="http://schemas.microsoft.com/office/drawing/2014/main" id="{CF65F561-8E4C-436E-9616-3688FECC1D2C}"/>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78754</xdr:rowOff>
    </xdr:to>
    <xdr:sp macro="" textlink="">
      <xdr:nvSpPr>
        <xdr:cNvPr id="39" name="&lt;CD86C774-C6CA-49AC-8EE1-3D42BE8D1271&gt;" descr="Πάγκοι-καθιστικά.jpg">
          <a:extLst>
            <a:ext uri="{FF2B5EF4-FFF2-40B4-BE49-F238E27FC236}">
              <a16:creationId xmlns:a16="http://schemas.microsoft.com/office/drawing/2014/main" id="{9D725E46-16CF-454D-B5AD-36D33BC33071}"/>
            </a:ext>
          </a:extLst>
        </xdr:cNvPr>
        <xdr:cNvSpPr>
          <a:spLocks noChangeAspect="1" noChangeArrowheads="1"/>
        </xdr:cNvSpPr>
      </xdr:nvSpPr>
      <xdr:spPr bwMode="auto">
        <a:xfrm>
          <a:off x="9925050" y="1039177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94730</xdr:rowOff>
    </xdr:to>
    <xdr:sp macro="" textlink="">
      <xdr:nvSpPr>
        <xdr:cNvPr id="40" name="&lt;CD86C774-C6CA-49AC-8EE1-3D42BE8D1271&gt;" descr="Πάγκοι-καθιστικά.jpg">
          <a:extLst>
            <a:ext uri="{FF2B5EF4-FFF2-40B4-BE49-F238E27FC236}">
              <a16:creationId xmlns:a16="http://schemas.microsoft.com/office/drawing/2014/main" id="{1F3B27F2-ACCE-47AB-A161-D6E809715425}"/>
            </a:ext>
          </a:extLst>
        </xdr:cNvPr>
        <xdr:cNvSpPr>
          <a:spLocks noChangeAspect="1" noChangeArrowheads="1"/>
        </xdr:cNvSpPr>
      </xdr:nvSpPr>
      <xdr:spPr bwMode="auto">
        <a:xfrm>
          <a:off x="9925050" y="12427267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AD0C0BE0-C68C-4738-A83E-1AF7A21033B5}"/>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1A1ECF48-E3FB-4A8D-AB62-A8B06C2A2DDF}"/>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3D244013-2AD9-4780-84D3-6A28571AB102}"/>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78754</xdr:rowOff>
    </xdr:to>
    <xdr:sp macro="" textlink="">
      <xdr:nvSpPr>
        <xdr:cNvPr id="44" name="&lt;CD86C774-C6CA-49AC-8EE1-3D42BE8D1271&gt;" descr="Πάγκοι-καθιστικά.jpg">
          <a:extLst>
            <a:ext uri="{FF2B5EF4-FFF2-40B4-BE49-F238E27FC236}">
              <a16:creationId xmlns:a16="http://schemas.microsoft.com/office/drawing/2014/main" id="{1493AEC8-D510-4F0B-8529-947E4E5EBEB7}"/>
            </a:ext>
          </a:extLst>
        </xdr:cNvPr>
        <xdr:cNvSpPr>
          <a:spLocks noChangeAspect="1" noChangeArrowheads="1"/>
        </xdr:cNvSpPr>
      </xdr:nvSpPr>
      <xdr:spPr bwMode="auto">
        <a:xfrm>
          <a:off x="9925050" y="1039177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269</xdr:row>
      <xdr:rowOff>94730</xdr:rowOff>
    </xdr:to>
    <xdr:sp macro="" textlink="">
      <xdr:nvSpPr>
        <xdr:cNvPr id="45" name="&lt;CD86C774-C6CA-49AC-8EE1-3D42BE8D1271&gt;" descr="Πάγκοι-καθιστικά.jpg">
          <a:extLst>
            <a:ext uri="{FF2B5EF4-FFF2-40B4-BE49-F238E27FC236}">
              <a16:creationId xmlns:a16="http://schemas.microsoft.com/office/drawing/2014/main" id="{CDDEBEB3-3ECB-40B2-BF68-058725F20F00}"/>
            </a:ext>
          </a:extLst>
        </xdr:cNvPr>
        <xdr:cNvSpPr>
          <a:spLocks noChangeAspect="1" noChangeArrowheads="1"/>
        </xdr:cNvSpPr>
      </xdr:nvSpPr>
      <xdr:spPr bwMode="auto">
        <a:xfrm>
          <a:off x="9925050" y="12427267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B20F2C8C-6614-4011-9E37-4968151E17D2}"/>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939E6ADF-952D-4D00-83F1-172EAFB0F0D8}"/>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70B220E4-0151-4E97-89CE-69E17B66D7C1}"/>
            </a:ext>
          </a:extLst>
        </xdr:cNvPr>
        <xdr:cNvSpPr>
          <a:spLocks noChangeAspect="1" noChangeArrowheads="1"/>
        </xdr:cNvSpPr>
      </xdr:nvSpPr>
      <xdr:spPr bwMode="auto">
        <a:xfrm>
          <a:off x="9925050" y="1039177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110</xdr:row>
      <xdr:rowOff>0</xdr:rowOff>
    </xdr:from>
    <xdr:to>
      <xdr:col>2</xdr:col>
      <xdr:colOff>304800</xdr:colOff>
      <xdr:row>111</xdr:row>
      <xdr:rowOff>101601</xdr:rowOff>
    </xdr:to>
    <xdr:sp macro="" textlink="">
      <xdr:nvSpPr>
        <xdr:cNvPr id="49" name="&lt;CD86C774-C6CA-49AC-8EE1-3D42BE8D1271&gt;" descr="Πάγκοι-καθιστικά.jpg">
          <a:extLst>
            <a:ext uri="{FF2B5EF4-FFF2-40B4-BE49-F238E27FC236}">
              <a16:creationId xmlns:a16="http://schemas.microsoft.com/office/drawing/2014/main" id="{857451A6-43F7-48A0-A470-DB60E1A36805}"/>
            </a:ext>
          </a:extLst>
        </xdr:cNvPr>
        <xdr:cNvSpPr>
          <a:spLocks noChangeAspect="1" noChangeArrowheads="1"/>
        </xdr:cNvSpPr>
      </xdr:nvSpPr>
      <xdr:spPr bwMode="auto">
        <a:xfrm>
          <a:off x="9925050" y="66941700"/>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646</xdr:rowOff>
    </xdr:to>
    <xdr:sp macro="" textlink="">
      <xdr:nvSpPr>
        <xdr:cNvPr id="50" name="&lt;CD86C774-C6CA-49AC-8EE1-3D42BE8D1271&gt;" descr="Πάγκοι-καθιστικά.jpg">
          <a:extLst>
            <a:ext uri="{FF2B5EF4-FFF2-40B4-BE49-F238E27FC236}">
              <a16:creationId xmlns:a16="http://schemas.microsoft.com/office/drawing/2014/main" id="{FDD340D6-284F-4966-B0BE-EA87080D7033}"/>
            </a:ext>
          </a:extLst>
        </xdr:cNvPr>
        <xdr:cNvSpPr>
          <a:spLocks noChangeAspect="1" noChangeArrowheads="1"/>
        </xdr:cNvSpPr>
      </xdr:nvSpPr>
      <xdr:spPr bwMode="auto">
        <a:xfrm>
          <a:off x="9925050" y="103498650"/>
          <a:ext cx="304800" cy="1112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225</xdr:row>
      <xdr:rowOff>0</xdr:rowOff>
    </xdr:from>
    <xdr:to>
      <xdr:col>2</xdr:col>
      <xdr:colOff>304800</xdr:colOff>
      <xdr:row>230</xdr:row>
      <xdr:rowOff>869</xdr:rowOff>
    </xdr:to>
    <xdr:sp macro="" textlink="">
      <xdr:nvSpPr>
        <xdr:cNvPr id="51" name="&lt;CD86C774-C6CA-49AC-8EE1-3D42BE8D1271&gt;" descr="Πάγκοι-καθιστικά.jpg">
          <a:extLst>
            <a:ext uri="{FF2B5EF4-FFF2-40B4-BE49-F238E27FC236}">
              <a16:creationId xmlns:a16="http://schemas.microsoft.com/office/drawing/2014/main" id="{0FDCBE87-DC4C-4001-9156-C97C755D97D1}"/>
            </a:ext>
          </a:extLst>
        </xdr:cNvPr>
        <xdr:cNvSpPr>
          <a:spLocks noChangeAspect="1" noChangeArrowheads="1"/>
        </xdr:cNvSpPr>
      </xdr:nvSpPr>
      <xdr:spPr bwMode="auto">
        <a:xfrm>
          <a:off x="9925050" y="103498650"/>
          <a:ext cx="304800" cy="11152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52" name="&lt;CD86C774-C6CA-49AC-8EE1-3D42BE8D1271&gt;" descr="Πάγκοι-καθιστικά.jpg">
          <a:extLst>
            <a:ext uri="{FF2B5EF4-FFF2-40B4-BE49-F238E27FC236}">
              <a16:creationId xmlns:a16="http://schemas.microsoft.com/office/drawing/2014/main" id="{234228F2-DF9C-4D72-9080-7C989BA6AE3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53" name="&lt;CD86C774-C6CA-49AC-8EE1-3D42BE8D1271&gt;" descr="Πάγκοι-καθιστικά.jpg">
          <a:extLst>
            <a:ext uri="{FF2B5EF4-FFF2-40B4-BE49-F238E27FC236}">
              <a16:creationId xmlns:a16="http://schemas.microsoft.com/office/drawing/2014/main" id="{B314A874-6A1A-402C-96A8-02954211790B}"/>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54" name="&lt;CD86C774-C6CA-49AC-8EE1-3D42BE8D1271&gt;" descr="Πάγκοι-καθιστικά.jpg">
          <a:extLst>
            <a:ext uri="{FF2B5EF4-FFF2-40B4-BE49-F238E27FC236}">
              <a16:creationId xmlns:a16="http://schemas.microsoft.com/office/drawing/2014/main" id="{2BF6DC3B-F4A4-4AD1-A57B-62442F30098F}"/>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137492</xdr:rowOff>
    </xdr:to>
    <xdr:sp macro="" textlink="">
      <xdr:nvSpPr>
        <xdr:cNvPr id="55" name="&lt;CD86C774-C6CA-49AC-8EE1-3D42BE8D1271&gt;" descr="Πάγκοι-καθιστικά.jpg">
          <a:extLst>
            <a:ext uri="{FF2B5EF4-FFF2-40B4-BE49-F238E27FC236}">
              <a16:creationId xmlns:a16="http://schemas.microsoft.com/office/drawing/2014/main" id="{C8E4CE2E-EFB4-45F6-9331-0E6538FAFEB0}"/>
            </a:ext>
          </a:extLst>
        </xdr:cNvPr>
        <xdr:cNvSpPr>
          <a:spLocks noChangeAspect="1" noChangeArrowheads="1"/>
        </xdr:cNvSpPr>
      </xdr:nvSpPr>
      <xdr:spPr bwMode="auto">
        <a:xfrm>
          <a:off x="9925050" y="103498650"/>
          <a:ext cx="304800" cy="794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153468</xdr:rowOff>
    </xdr:to>
    <xdr:sp macro="" textlink="">
      <xdr:nvSpPr>
        <xdr:cNvPr id="56" name="&lt;CD86C774-C6CA-49AC-8EE1-3D42BE8D1271&gt;" descr="Πάγκοι-καθιστικά.jpg">
          <a:extLst>
            <a:ext uri="{FF2B5EF4-FFF2-40B4-BE49-F238E27FC236}">
              <a16:creationId xmlns:a16="http://schemas.microsoft.com/office/drawing/2014/main" id="{18714C92-CBA7-467F-9F6D-154B6469F337}"/>
            </a:ext>
          </a:extLst>
        </xdr:cNvPr>
        <xdr:cNvSpPr>
          <a:spLocks noChangeAspect="1" noChangeArrowheads="1"/>
        </xdr:cNvSpPr>
      </xdr:nvSpPr>
      <xdr:spPr bwMode="auto">
        <a:xfrm>
          <a:off x="9925050" y="123644025"/>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57" name="&lt;CD86C774-C6CA-49AC-8EE1-3D42BE8D1271&gt;" descr="Πάγκοι-καθιστικά.jpg">
          <a:extLst>
            <a:ext uri="{FF2B5EF4-FFF2-40B4-BE49-F238E27FC236}">
              <a16:creationId xmlns:a16="http://schemas.microsoft.com/office/drawing/2014/main" id="{DD04EE5C-1547-407F-95B8-FDC998856495}"/>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58" name="&lt;CD86C774-C6CA-49AC-8EE1-3D42BE8D1271&gt;" descr="Πάγκοι-καθιστικά.jpg">
          <a:extLst>
            <a:ext uri="{FF2B5EF4-FFF2-40B4-BE49-F238E27FC236}">
              <a16:creationId xmlns:a16="http://schemas.microsoft.com/office/drawing/2014/main" id="{A4C4873D-9CE5-421F-9E02-57AEE5959B5F}"/>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59" name="&lt;CD86C774-C6CA-49AC-8EE1-3D42BE8D1271&gt;" descr="Πάγκοι-καθιστικά.jpg">
          <a:extLst>
            <a:ext uri="{FF2B5EF4-FFF2-40B4-BE49-F238E27FC236}">
              <a16:creationId xmlns:a16="http://schemas.microsoft.com/office/drawing/2014/main" id="{5FF0A0B2-C18B-4C33-9220-16E246D3A153}"/>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73992</xdr:rowOff>
    </xdr:to>
    <xdr:sp macro="" textlink="">
      <xdr:nvSpPr>
        <xdr:cNvPr id="60" name="&lt;CD86C774-C6CA-49AC-8EE1-3D42BE8D1271&gt;" descr="Πάγκοι-καθιστικά.jpg">
          <a:extLst>
            <a:ext uri="{FF2B5EF4-FFF2-40B4-BE49-F238E27FC236}">
              <a16:creationId xmlns:a16="http://schemas.microsoft.com/office/drawing/2014/main" id="{B43B8FFB-A2CB-4E05-A221-681FA48437FB}"/>
            </a:ext>
          </a:extLst>
        </xdr:cNvPr>
        <xdr:cNvSpPr>
          <a:spLocks noChangeAspect="1" noChangeArrowheads="1"/>
        </xdr:cNvSpPr>
      </xdr:nvSpPr>
      <xdr:spPr bwMode="auto">
        <a:xfrm>
          <a:off x="9925050" y="1034986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89968</xdr:rowOff>
    </xdr:to>
    <xdr:sp macro="" textlink="">
      <xdr:nvSpPr>
        <xdr:cNvPr id="61" name="&lt;CD86C774-C6CA-49AC-8EE1-3D42BE8D1271&gt;" descr="Πάγκοι-καθιστικά.jpg">
          <a:extLst>
            <a:ext uri="{FF2B5EF4-FFF2-40B4-BE49-F238E27FC236}">
              <a16:creationId xmlns:a16="http://schemas.microsoft.com/office/drawing/2014/main" id="{CC981091-C8A9-40F6-9334-7186013C66BC}"/>
            </a:ext>
          </a:extLst>
        </xdr:cNvPr>
        <xdr:cNvSpPr>
          <a:spLocks noChangeAspect="1" noChangeArrowheads="1"/>
        </xdr:cNvSpPr>
      </xdr:nvSpPr>
      <xdr:spPr bwMode="auto">
        <a:xfrm>
          <a:off x="9925050" y="12364402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62" name="&lt;CD86C774-C6CA-49AC-8EE1-3D42BE8D1271&gt;" descr="Πάγκοι-καθιστικά.jpg">
          <a:extLst>
            <a:ext uri="{FF2B5EF4-FFF2-40B4-BE49-F238E27FC236}">
              <a16:creationId xmlns:a16="http://schemas.microsoft.com/office/drawing/2014/main" id="{358581B8-7A86-4CD1-BE02-58F80632EB52}"/>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3" name="&lt;CD86C774-C6CA-49AC-8EE1-3D42BE8D1271&gt;" descr="Πάγκοι-καθιστικά.jpg">
          <a:extLst>
            <a:ext uri="{FF2B5EF4-FFF2-40B4-BE49-F238E27FC236}">
              <a16:creationId xmlns:a16="http://schemas.microsoft.com/office/drawing/2014/main" id="{533AB64F-C87D-4C19-A464-319AAFAFB093}"/>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4" name="&lt;CD86C774-C6CA-49AC-8EE1-3D42BE8D1271&gt;" descr="Πάγκοι-καθιστικά.jpg">
          <a:extLst>
            <a:ext uri="{FF2B5EF4-FFF2-40B4-BE49-F238E27FC236}">
              <a16:creationId xmlns:a16="http://schemas.microsoft.com/office/drawing/2014/main" id="{BF3BBC56-0D41-4611-9322-285DB8F104AB}"/>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225</xdr:row>
      <xdr:rowOff>0</xdr:rowOff>
    </xdr:from>
    <xdr:to>
      <xdr:col>2</xdr:col>
      <xdr:colOff>304800</xdr:colOff>
      <xdr:row>228</xdr:row>
      <xdr:rowOff>73992</xdr:rowOff>
    </xdr:to>
    <xdr:sp macro="" textlink="">
      <xdr:nvSpPr>
        <xdr:cNvPr id="65" name="&lt;CD86C774-C6CA-49AC-8EE1-3D42BE8D1271&gt;" descr="Πάγκοι-καθιστικά.jpg">
          <a:extLst>
            <a:ext uri="{FF2B5EF4-FFF2-40B4-BE49-F238E27FC236}">
              <a16:creationId xmlns:a16="http://schemas.microsoft.com/office/drawing/2014/main" id="{1ED99F39-27A0-46CE-BC78-FABC5395A839}"/>
            </a:ext>
          </a:extLst>
        </xdr:cNvPr>
        <xdr:cNvSpPr>
          <a:spLocks noChangeAspect="1" noChangeArrowheads="1"/>
        </xdr:cNvSpPr>
      </xdr:nvSpPr>
      <xdr:spPr bwMode="auto">
        <a:xfrm>
          <a:off x="9925050" y="103498650"/>
          <a:ext cx="304800" cy="7312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267</xdr:row>
      <xdr:rowOff>0</xdr:rowOff>
    </xdr:from>
    <xdr:to>
      <xdr:col>2</xdr:col>
      <xdr:colOff>304800</xdr:colOff>
      <xdr:row>272</xdr:row>
      <xdr:rowOff>89968</xdr:rowOff>
    </xdr:to>
    <xdr:sp macro="" textlink="">
      <xdr:nvSpPr>
        <xdr:cNvPr id="66" name="&lt;CD86C774-C6CA-49AC-8EE1-3D42BE8D1271&gt;" descr="Πάγκοι-καθιστικά.jpg">
          <a:extLst>
            <a:ext uri="{FF2B5EF4-FFF2-40B4-BE49-F238E27FC236}">
              <a16:creationId xmlns:a16="http://schemas.microsoft.com/office/drawing/2014/main" id="{EC6DAF87-7150-4891-8372-B839E67F7C85}"/>
            </a:ext>
          </a:extLst>
        </xdr:cNvPr>
        <xdr:cNvSpPr>
          <a:spLocks noChangeAspect="1" noChangeArrowheads="1"/>
        </xdr:cNvSpPr>
      </xdr:nvSpPr>
      <xdr:spPr bwMode="auto">
        <a:xfrm>
          <a:off x="9925050" y="123644025"/>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225</xdr:row>
      <xdr:rowOff>0</xdr:rowOff>
    </xdr:from>
    <xdr:ext cx="304800" cy="1066798"/>
    <xdr:sp macro="" textlink="">
      <xdr:nvSpPr>
        <xdr:cNvPr id="67" name="&lt;CD86C774-C6CA-49AC-8EE1-3D42BE8D1271&gt;" descr="Πάγκοι-καθιστικά.jpg">
          <a:extLst>
            <a:ext uri="{FF2B5EF4-FFF2-40B4-BE49-F238E27FC236}">
              <a16:creationId xmlns:a16="http://schemas.microsoft.com/office/drawing/2014/main" id="{06F7B5F1-82F6-41F0-9D82-760F22FAE19F}"/>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8" name="&lt;CD86C774-C6CA-49AC-8EE1-3D42BE8D1271&gt;" descr="Πάγκοι-καθιστικά.jpg">
          <a:extLst>
            <a:ext uri="{FF2B5EF4-FFF2-40B4-BE49-F238E27FC236}">
              <a16:creationId xmlns:a16="http://schemas.microsoft.com/office/drawing/2014/main" id="{6DB4F6AC-FC2A-4A9D-90C7-D5BB73FBCDD8}"/>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225</xdr:row>
      <xdr:rowOff>0</xdr:rowOff>
    </xdr:from>
    <xdr:ext cx="304800" cy="1066798"/>
    <xdr:sp macro="" textlink="">
      <xdr:nvSpPr>
        <xdr:cNvPr id="69" name="&lt;CD86C774-C6CA-49AC-8EE1-3D42BE8D1271&gt;" descr="Πάγκοι-καθιστικά.jpg">
          <a:extLst>
            <a:ext uri="{FF2B5EF4-FFF2-40B4-BE49-F238E27FC236}">
              <a16:creationId xmlns:a16="http://schemas.microsoft.com/office/drawing/2014/main" id="{1428C0DB-2ABA-425C-BE1E-7B2D965866E7}"/>
            </a:ext>
          </a:extLst>
        </xdr:cNvPr>
        <xdr:cNvSpPr>
          <a:spLocks noChangeAspect="1" noChangeArrowheads="1"/>
        </xdr:cNvSpPr>
      </xdr:nvSpPr>
      <xdr:spPr bwMode="auto">
        <a:xfrm>
          <a:off x="9925050" y="1034986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107</xdr:row>
      <xdr:rowOff>0</xdr:rowOff>
    </xdr:from>
    <xdr:to>
      <xdr:col>2</xdr:col>
      <xdr:colOff>304800</xdr:colOff>
      <xdr:row>108</xdr:row>
      <xdr:rowOff>130176</xdr:rowOff>
    </xdr:to>
    <xdr:sp macro="" textlink="">
      <xdr:nvSpPr>
        <xdr:cNvPr id="70" name="&lt;CD86C774-C6CA-49AC-8EE1-3D42BE8D1271&gt;" descr="Πάγκοι-καθιστικά.jpg">
          <a:extLst>
            <a:ext uri="{FF2B5EF4-FFF2-40B4-BE49-F238E27FC236}">
              <a16:creationId xmlns:a16="http://schemas.microsoft.com/office/drawing/2014/main" id="{4585E307-C0C0-4AEE-B45A-36E0720F11F0}"/>
            </a:ext>
          </a:extLst>
        </xdr:cNvPr>
        <xdr:cNvSpPr>
          <a:spLocks noChangeAspect="1" noChangeArrowheads="1"/>
        </xdr:cNvSpPr>
      </xdr:nvSpPr>
      <xdr:spPr bwMode="auto">
        <a:xfrm>
          <a:off x="9925050" y="656177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xdr:row>
      <xdr:rowOff>0</xdr:rowOff>
    </xdr:from>
    <xdr:to>
      <xdr:col>2</xdr:col>
      <xdr:colOff>304800</xdr:colOff>
      <xdr:row>223</xdr:row>
      <xdr:rowOff>115452</xdr:rowOff>
    </xdr:to>
    <xdr:sp macro="" textlink="">
      <xdr:nvSpPr>
        <xdr:cNvPr id="71" name="&lt;CD86C774-C6CA-49AC-8EE1-3D42BE8D1271&gt;" descr="Πάγκοι-καθιστικά.jpg">
          <a:extLst>
            <a:ext uri="{FF2B5EF4-FFF2-40B4-BE49-F238E27FC236}">
              <a16:creationId xmlns:a16="http://schemas.microsoft.com/office/drawing/2014/main" id="{3B56DE01-9DE2-41D8-9FFF-E8C5D9E1EB9E}"/>
            </a:ext>
          </a:extLst>
        </xdr:cNvPr>
        <xdr:cNvSpPr>
          <a:spLocks noChangeAspect="1" noChangeArrowheads="1"/>
        </xdr:cNvSpPr>
      </xdr:nvSpPr>
      <xdr:spPr bwMode="auto">
        <a:xfrm>
          <a:off x="9925050" y="102174675"/>
          <a:ext cx="304800" cy="113462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222</xdr:row>
      <xdr:rowOff>0</xdr:rowOff>
    </xdr:from>
    <xdr:to>
      <xdr:col>2</xdr:col>
      <xdr:colOff>304800</xdr:colOff>
      <xdr:row>223</xdr:row>
      <xdr:rowOff>120365</xdr:rowOff>
    </xdr:to>
    <xdr:sp macro="" textlink="">
      <xdr:nvSpPr>
        <xdr:cNvPr id="72" name="&lt;CD86C774-C6CA-49AC-8EE1-3D42BE8D1271&gt;" descr="Πάγκοι-καθιστικά.jpg">
          <a:extLst>
            <a:ext uri="{FF2B5EF4-FFF2-40B4-BE49-F238E27FC236}">
              <a16:creationId xmlns:a16="http://schemas.microsoft.com/office/drawing/2014/main" id="{4D2F0D9F-18ED-4A72-9D18-2D0FA86B3E06}"/>
            </a:ext>
          </a:extLst>
        </xdr:cNvPr>
        <xdr:cNvSpPr>
          <a:spLocks noChangeAspect="1" noChangeArrowheads="1"/>
        </xdr:cNvSpPr>
      </xdr:nvSpPr>
      <xdr:spPr bwMode="auto">
        <a:xfrm>
          <a:off x="9925050" y="102174675"/>
          <a:ext cx="304800" cy="11395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73" name="&lt;CD86C774-C6CA-49AC-8EE1-3D42BE8D1271&gt;" descr="Πάγκοι-καθιστικά.jpg">
          <a:extLst>
            <a:ext uri="{FF2B5EF4-FFF2-40B4-BE49-F238E27FC236}">
              <a16:creationId xmlns:a16="http://schemas.microsoft.com/office/drawing/2014/main" id="{1F38C10B-4D33-4C81-934E-5B61767F511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4" name="&lt;CD86C774-C6CA-49AC-8EE1-3D42BE8D1271&gt;" descr="Πάγκοι-καθιστικά.jpg">
          <a:extLst>
            <a:ext uri="{FF2B5EF4-FFF2-40B4-BE49-F238E27FC236}">
              <a16:creationId xmlns:a16="http://schemas.microsoft.com/office/drawing/2014/main" id="{6875074B-166F-44FA-BA5A-7C81AB6431A9}"/>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5" name="&lt;CD86C774-C6CA-49AC-8EE1-3D42BE8D1271&gt;" descr="Πάγκοι-καθιστικά.jpg">
          <a:extLst>
            <a:ext uri="{FF2B5EF4-FFF2-40B4-BE49-F238E27FC236}">
              <a16:creationId xmlns:a16="http://schemas.microsoft.com/office/drawing/2014/main" id="{50ACEFF2-AE16-4CBC-BFA5-574EB11BC2D6}"/>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213693</xdr:rowOff>
    </xdr:to>
    <xdr:sp macro="" textlink="">
      <xdr:nvSpPr>
        <xdr:cNvPr id="76" name="&lt;CD86C774-C6CA-49AC-8EE1-3D42BE8D1271&gt;" descr="Πάγκοι-καθιστικά.jpg">
          <a:extLst>
            <a:ext uri="{FF2B5EF4-FFF2-40B4-BE49-F238E27FC236}">
              <a16:creationId xmlns:a16="http://schemas.microsoft.com/office/drawing/2014/main" id="{6D12787F-CE37-44B7-AD59-64BF08FA311A}"/>
            </a:ext>
          </a:extLst>
        </xdr:cNvPr>
        <xdr:cNvSpPr>
          <a:spLocks noChangeAspect="1" noChangeArrowheads="1"/>
        </xdr:cNvSpPr>
      </xdr:nvSpPr>
      <xdr:spPr bwMode="auto">
        <a:xfrm>
          <a:off x="9925050" y="102174675"/>
          <a:ext cx="304800" cy="794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143943</xdr:rowOff>
    </xdr:to>
    <xdr:sp macro="" textlink="">
      <xdr:nvSpPr>
        <xdr:cNvPr id="77" name="&lt;CD86C774-C6CA-49AC-8EE1-3D42BE8D1271&gt;" descr="Πάγκοι-καθιστικά.jpg">
          <a:extLst>
            <a:ext uri="{FF2B5EF4-FFF2-40B4-BE49-F238E27FC236}">
              <a16:creationId xmlns:a16="http://schemas.microsoft.com/office/drawing/2014/main" id="{717A7291-70E0-4E4C-A425-F76CF9F021C4}"/>
            </a:ext>
          </a:extLst>
        </xdr:cNvPr>
        <xdr:cNvSpPr>
          <a:spLocks noChangeAspect="1" noChangeArrowheads="1"/>
        </xdr:cNvSpPr>
      </xdr:nvSpPr>
      <xdr:spPr bwMode="auto">
        <a:xfrm>
          <a:off x="9925050" y="122929650"/>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78" name="&lt;CD86C774-C6CA-49AC-8EE1-3D42BE8D1271&gt;" descr="Πάγκοι-καθιστικά.jpg">
          <a:extLst>
            <a:ext uri="{FF2B5EF4-FFF2-40B4-BE49-F238E27FC236}">
              <a16:creationId xmlns:a16="http://schemas.microsoft.com/office/drawing/2014/main" id="{4A3FB2E0-F6F6-4D3F-AEF8-CCB9B3A50290}"/>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79" name="&lt;CD86C774-C6CA-49AC-8EE1-3D42BE8D1271&gt;" descr="Πάγκοι-καθιστικά.jpg">
          <a:extLst>
            <a:ext uri="{FF2B5EF4-FFF2-40B4-BE49-F238E27FC236}">
              <a16:creationId xmlns:a16="http://schemas.microsoft.com/office/drawing/2014/main" id="{73CFD24F-520E-4FCF-B356-14D0E3F472B5}"/>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0" name="&lt;CD86C774-C6CA-49AC-8EE1-3D42BE8D1271&gt;" descr="Πάγκοι-καθιστικά.jpg">
          <a:extLst>
            <a:ext uri="{FF2B5EF4-FFF2-40B4-BE49-F238E27FC236}">
              <a16:creationId xmlns:a16="http://schemas.microsoft.com/office/drawing/2014/main" id="{FE6EE80D-E3C7-4CAD-9C7F-98CAE455D3D3}"/>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207343</xdr:rowOff>
    </xdr:to>
    <xdr:sp macro="" textlink="">
      <xdr:nvSpPr>
        <xdr:cNvPr id="81" name="&lt;CD86C774-C6CA-49AC-8EE1-3D42BE8D1271&gt;" descr="Πάγκοι-καθιστικά.jpg">
          <a:extLst>
            <a:ext uri="{FF2B5EF4-FFF2-40B4-BE49-F238E27FC236}">
              <a16:creationId xmlns:a16="http://schemas.microsoft.com/office/drawing/2014/main" id="{C4B8F081-7569-4529-80B0-0647A8631548}"/>
            </a:ext>
          </a:extLst>
        </xdr:cNvPr>
        <xdr:cNvSpPr>
          <a:spLocks noChangeAspect="1" noChangeArrowheads="1"/>
        </xdr:cNvSpPr>
      </xdr:nvSpPr>
      <xdr:spPr bwMode="auto">
        <a:xfrm>
          <a:off x="9925050" y="102174675"/>
          <a:ext cx="304800" cy="73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80443</xdr:rowOff>
    </xdr:to>
    <xdr:sp macro="" textlink="">
      <xdr:nvSpPr>
        <xdr:cNvPr id="82" name="&lt;CD86C774-C6CA-49AC-8EE1-3D42BE8D1271&gt;" descr="Πάγκοι-καθιστικά.jpg">
          <a:extLst>
            <a:ext uri="{FF2B5EF4-FFF2-40B4-BE49-F238E27FC236}">
              <a16:creationId xmlns:a16="http://schemas.microsoft.com/office/drawing/2014/main" id="{644F902F-A2AE-4C6E-B8F1-80B7044AF1C0}"/>
            </a:ext>
          </a:extLst>
        </xdr:cNvPr>
        <xdr:cNvSpPr>
          <a:spLocks noChangeAspect="1" noChangeArrowheads="1"/>
        </xdr:cNvSpPr>
      </xdr:nvSpPr>
      <xdr:spPr bwMode="auto">
        <a:xfrm>
          <a:off x="9925050" y="12292965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83" name="&lt;CD86C774-C6CA-49AC-8EE1-3D42BE8D1271&gt;" descr="Πάγκοι-καθιστικά.jpg">
          <a:extLst>
            <a:ext uri="{FF2B5EF4-FFF2-40B4-BE49-F238E27FC236}">
              <a16:creationId xmlns:a16="http://schemas.microsoft.com/office/drawing/2014/main" id="{189FBA69-98C7-47E6-8D90-E1C3BE25340D}"/>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4" name="&lt;CD86C774-C6CA-49AC-8EE1-3D42BE8D1271&gt;" descr="Πάγκοι-καθιστικά.jpg">
          <a:extLst>
            <a:ext uri="{FF2B5EF4-FFF2-40B4-BE49-F238E27FC236}">
              <a16:creationId xmlns:a16="http://schemas.microsoft.com/office/drawing/2014/main" id="{03B5246F-FD32-408F-AA11-FFD835127CA6}"/>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5" name="&lt;CD86C774-C6CA-49AC-8EE1-3D42BE8D1271&gt;" descr="Πάγκοι-καθιστικά.jpg">
          <a:extLst>
            <a:ext uri="{FF2B5EF4-FFF2-40B4-BE49-F238E27FC236}">
              <a16:creationId xmlns:a16="http://schemas.microsoft.com/office/drawing/2014/main" id="{B5213B44-6FE9-40A8-B395-3AAC8001160F}"/>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222</xdr:row>
      <xdr:rowOff>0</xdr:rowOff>
    </xdr:from>
    <xdr:to>
      <xdr:col>2</xdr:col>
      <xdr:colOff>304800</xdr:colOff>
      <xdr:row>222</xdr:row>
      <xdr:rowOff>207343</xdr:rowOff>
    </xdr:to>
    <xdr:sp macro="" textlink="">
      <xdr:nvSpPr>
        <xdr:cNvPr id="86" name="&lt;CD86C774-C6CA-49AC-8EE1-3D42BE8D1271&gt;" descr="Πάγκοι-καθιστικά.jpg">
          <a:extLst>
            <a:ext uri="{FF2B5EF4-FFF2-40B4-BE49-F238E27FC236}">
              <a16:creationId xmlns:a16="http://schemas.microsoft.com/office/drawing/2014/main" id="{766D599D-A3CA-4DDD-B1BC-4D83E173AF6F}"/>
            </a:ext>
          </a:extLst>
        </xdr:cNvPr>
        <xdr:cNvSpPr>
          <a:spLocks noChangeAspect="1" noChangeArrowheads="1"/>
        </xdr:cNvSpPr>
      </xdr:nvSpPr>
      <xdr:spPr bwMode="auto">
        <a:xfrm>
          <a:off x="9925050" y="102174675"/>
          <a:ext cx="304800" cy="73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264</xdr:row>
      <xdr:rowOff>0</xdr:rowOff>
    </xdr:from>
    <xdr:to>
      <xdr:col>2</xdr:col>
      <xdr:colOff>304800</xdr:colOff>
      <xdr:row>269</xdr:row>
      <xdr:rowOff>80443</xdr:rowOff>
    </xdr:to>
    <xdr:sp macro="" textlink="">
      <xdr:nvSpPr>
        <xdr:cNvPr id="87" name="&lt;CD86C774-C6CA-49AC-8EE1-3D42BE8D1271&gt;" descr="Πάγκοι-καθιστικά.jpg">
          <a:extLst>
            <a:ext uri="{FF2B5EF4-FFF2-40B4-BE49-F238E27FC236}">
              <a16:creationId xmlns:a16="http://schemas.microsoft.com/office/drawing/2014/main" id="{3FF9144D-90F4-47D3-AF27-ED0372EBBF05}"/>
            </a:ext>
          </a:extLst>
        </xdr:cNvPr>
        <xdr:cNvSpPr>
          <a:spLocks noChangeAspect="1" noChangeArrowheads="1"/>
        </xdr:cNvSpPr>
      </xdr:nvSpPr>
      <xdr:spPr bwMode="auto">
        <a:xfrm>
          <a:off x="9925050" y="12292965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222</xdr:row>
      <xdr:rowOff>0</xdr:rowOff>
    </xdr:from>
    <xdr:ext cx="304800" cy="1066798"/>
    <xdr:sp macro="" textlink="">
      <xdr:nvSpPr>
        <xdr:cNvPr id="88" name="&lt;CD86C774-C6CA-49AC-8EE1-3D42BE8D1271&gt;" descr="Πάγκοι-καθιστικά.jpg">
          <a:extLst>
            <a:ext uri="{FF2B5EF4-FFF2-40B4-BE49-F238E27FC236}">
              <a16:creationId xmlns:a16="http://schemas.microsoft.com/office/drawing/2014/main" id="{F113A7B2-926C-41BE-B507-2F94277C1977}"/>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89" name="&lt;CD86C774-C6CA-49AC-8EE1-3D42BE8D1271&gt;" descr="Πάγκοι-καθιστικά.jpg">
          <a:extLst>
            <a:ext uri="{FF2B5EF4-FFF2-40B4-BE49-F238E27FC236}">
              <a16:creationId xmlns:a16="http://schemas.microsoft.com/office/drawing/2014/main" id="{513521C0-C2DA-4851-90D2-740CE62D26A7}"/>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222</xdr:row>
      <xdr:rowOff>0</xdr:rowOff>
    </xdr:from>
    <xdr:ext cx="304800" cy="1066798"/>
    <xdr:sp macro="" textlink="">
      <xdr:nvSpPr>
        <xdr:cNvPr id="90" name="&lt;CD86C774-C6CA-49AC-8EE1-3D42BE8D1271&gt;" descr="Πάγκοι-καθιστικά.jpg">
          <a:extLst>
            <a:ext uri="{FF2B5EF4-FFF2-40B4-BE49-F238E27FC236}">
              <a16:creationId xmlns:a16="http://schemas.microsoft.com/office/drawing/2014/main" id="{09FD185C-850F-424F-A795-163DC587E5FA}"/>
            </a:ext>
          </a:extLst>
        </xdr:cNvPr>
        <xdr:cNvSpPr>
          <a:spLocks noChangeAspect="1" noChangeArrowheads="1"/>
        </xdr:cNvSpPr>
      </xdr:nvSpPr>
      <xdr:spPr bwMode="auto">
        <a:xfrm>
          <a:off x="9925050" y="102174675"/>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2</xdr:row>
      <xdr:rowOff>133639</xdr:rowOff>
    </xdr:to>
    <xdr:sp macro="" textlink="">
      <xdr:nvSpPr>
        <xdr:cNvPr id="2" name="&lt;CD86C774-C6CA-49AC-8EE1-3D42BE8D1271&gt;" descr="Πάγκοι-καθιστικά.jpg">
          <a:extLst>
            <a:ext uri="{FF2B5EF4-FFF2-40B4-BE49-F238E27FC236}">
              <a16:creationId xmlns:a16="http://schemas.microsoft.com/office/drawing/2014/main" id="{E27942F9-40BF-4E20-8DD7-36CC73687203}"/>
            </a:ext>
          </a:extLst>
        </xdr:cNvPr>
        <xdr:cNvSpPr>
          <a:spLocks noChangeAspect="1" noChangeArrowheads="1"/>
        </xdr:cNvSpPr>
      </xdr:nvSpPr>
      <xdr:spPr bwMode="auto">
        <a:xfrm>
          <a:off x="9925050" y="838200"/>
          <a:ext cx="304800" cy="70513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232521</xdr:rowOff>
    </xdr:to>
    <xdr:sp macro="" textlink="">
      <xdr:nvSpPr>
        <xdr:cNvPr id="4" name="&lt;CD86C774-C6CA-49AC-8EE1-3D42BE8D1271&gt;" descr="Πάγκοι-καθιστικά.jpg">
          <a:extLst>
            <a:ext uri="{FF2B5EF4-FFF2-40B4-BE49-F238E27FC236}">
              <a16:creationId xmlns:a16="http://schemas.microsoft.com/office/drawing/2014/main" id="{4E832190-9668-4C98-A05B-031F39A7CE24}"/>
            </a:ext>
          </a:extLst>
        </xdr:cNvPr>
        <xdr:cNvSpPr>
          <a:spLocks noChangeAspect="1" noChangeArrowheads="1"/>
        </xdr:cNvSpPr>
      </xdr:nvSpPr>
      <xdr:spPr bwMode="auto">
        <a:xfrm>
          <a:off x="9925050" y="18688050"/>
          <a:ext cx="304800" cy="1061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0</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54ED872F-2011-4132-9FD5-1F1384E6D926}"/>
            </a:ext>
          </a:extLst>
        </xdr:cNvPr>
        <xdr:cNvSpPr>
          <a:spLocks noChangeAspect="1" noChangeArrowheads="1"/>
        </xdr:cNvSpPr>
      </xdr:nvSpPr>
      <xdr:spPr bwMode="auto">
        <a:xfrm>
          <a:off x="9925050" y="838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31</xdr:row>
      <xdr:rowOff>0</xdr:rowOff>
    </xdr:from>
    <xdr:to>
      <xdr:col>2</xdr:col>
      <xdr:colOff>304800</xdr:colOff>
      <xdr:row>31</xdr:row>
      <xdr:rowOff>661555</xdr:rowOff>
    </xdr:to>
    <xdr:sp macro="" textlink="">
      <xdr:nvSpPr>
        <xdr:cNvPr id="2" name="&lt;CD86C774-C6CA-49AC-8EE1-3D42BE8D1271&gt;" descr="Πάγκοι-καθιστικά.jpg">
          <a:extLst>
            <a:ext uri="{FF2B5EF4-FFF2-40B4-BE49-F238E27FC236}">
              <a16:creationId xmlns:a16="http://schemas.microsoft.com/office/drawing/2014/main" id="{D7D988ED-964F-E84F-8CA2-70D75C1F2662}"/>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31</xdr:row>
      <xdr:rowOff>1049479</xdr:rowOff>
    </xdr:to>
    <xdr:sp macro="" textlink="">
      <xdr:nvSpPr>
        <xdr:cNvPr id="3" name="&lt;CD86C774-C6CA-49AC-8EE1-3D42BE8D1271&gt;" descr="Πάγκοι-καθιστικά.jpg">
          <a:extLst>
            <a:ext uri="{FF2B5EF4-FFF2-40B4-BE49-F238E27FC236}">
              <a16:creationId xmlns:a16="http://schemas.microsoft.com/office/drawing/2014/main" id="{BE18B86E-CC3F-2B40-B2AA-A93A6E1F50DB}"/>
            </a:ext>
          </a:extLst>
        </xdr:cNvPr>
        <xdr:cNvSpPr>
          <a:spLocks noChangeAspect="1" noChangeArrowheads="1"/>
        </xdr:cNvSpPr>
      </xdr:nvSpPr>
      <xdr:spPr bwMode="auto">
        <a:xfrm>
          <a:off x="9918700" y="79171800"/>
          <a:ext cx="304800" cy="1071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0</xdr:rowOff>
    </xdr:from>
    <xdr:to>
      <xdr:col>2</xdr:col>
      <xdr:colOff>304800</xdr:colOff>
      <xdr:row>31</xdr:row>
      <xdr:rowOff>1044866</xdr:rowOff>
    </xdr:to>
    <xdr:sp macro="" textlink="">
      <xdr:nvSpPr>
        <xdr:cNvPr id="4" name="&lt;CD86C774-C6CA-49AC-8EE1-3D42BE8D1271&gt;" descr="Πάγκοι-καθιστικά.jpg">
          <a:extLst>
            <a:ext uri="{FF2B5EF4-FFF2-40B4-BE49-F238E27FC236}">
              <a16:creationId xmlns:a16="http://schemas.microsoft.com/office/drawing/2014/main" id="{02C5C99D-174A-CC4D-B839-571CACE86E56}"/>
            </a:ext>
          </a:extLst>
        </xdr:cNvPr>
        <xdr:cNvSpPr>
          <a:spLocks noChangeAspect="1" noChangeArrowheads="1"/>
        </xdr:cNvSpPr>
      </xdr:nvSpPr>
      <xdr:spPr bwMode="auto">
        <a:xfrm>
          <a:off x="9918700" y="101523800"/>
          <a:ext cx="304800" cy="1066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27</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D99AFC-DEB9-C04D-836C-FA062DB5F08B}"/>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6" name="&lt;CD86C774-C6CA-49AC-8EE1-3D42BE8D1271&gt;" descr="Πάγκοι-καθιστικά.jpg">
          <a:extLst>
            <a:ext uri="{FF2B5EF4-FFF2-40B4-BE49-F238E27FC236}">
              <a16:creationId xmlns:a16="http://schemas.microsoft.com/office/drawing/2014/main" id="{D3CDDE83-49C4-42F8-8BD9-0335145366C7}"/>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7" name="&lt;CD86C774-C6CA-49AC-8EE1-3D42BE8D1271&gt;" descr="Πάγκοι-καθιστικά.jpg">
          <a:extLst>
            <a:ext uri="{FF2B5EF4-FFF2-40B4-BE49-F238E27FC236}">
              <a16:creationId xmlns:a16="http://schemas.microsoft.com/office/drawing/2014/main" id="{10B33ED0-340E-468E-81C0-3C88558CE335}"/>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8" name="&lt;CD86C774-C6CA-49AC-8EE1-3D42BE8D1271&gt;" descr="Πάγκοι-καθιστικά.jpg">
          <a:extLst>
            <a:ext uri="{FF2B5EF4-FFF2-40B4-BE49-F238E27FC236}">
              <a16:creationId xmlns:a16="http://schemas.microsoft.com/office/drawing/2014/main" id="{33522CE5-0C25-4AD4-8D3A-C1DF994D6E8C}"/>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9" name="&lt;CD86C774-C6CA-49AC-8EE1-3D42BE8D1271&gt;" descr="Πάγκοι-καθιστικά.jpg">
          <a:extLst>
            <a:ext uri="{FF2B5EF4-FFF2-40B4-BE49-F238E27FC236}">
              <a16:creationId xmlns:a16="http://schemas.microsoft.com/office/drawing/2014/main" id="{359C82EA-FF3F-4C6B-8F70-0EE1327E75E8}"/>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0" name="&lt;CD86C774-C6CA-49AC-8EE1-3D42BE8D1271&gt;" descr="Πάγκοι-καθιστικά.jpg">
          <a:extLst>
            <a:ext uri="{FF2B5EF4-FFF2-40B4-BE49-F238E27FC236}">
              <a16:creationId xmlns:a16="http://schemas.microsoft.com/office/drawing/2014/main" id="{95E9B242-BD1D-486B-98B6-E4485D83DDE0}"/>
            </a:ext>
          </a:extLst>
        </xdr:cNvPr>
        <xdr:cNvSpPr>
          <a:spLocks noChangeAspect="1" noChangeArrowheads="1"/>
        </xdr:cNvSpPr>
      </xdr:nvSpPr>
      <xdr:spPr bwMode="auto">
        <a:xfrm>
          <a:off x="9925050" y="168021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1" name="&lt;CD86C774-C6CA-49AC-8EE1-3D42BE8D1271&gt;" descr="Πάγκοι-καθιστικά.jpg">
          <a:extLst>
            <a:ext uri="{FF2B5EF4-FFF2-40B4-BE49-F238E27FC236}">
              <a16:creationId xmlns:a16="http://schemas.microsoft.com/office/drawing/2014/main" id="{B7B5FE3E-4A37-4EB4-BD16-C7A1ACFB8513}"/>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2" name="&lt;CD86C774-C6CA-49AC-8EE1-3D42BE8D1271&gt;" descr="Πάγκοι-καθιστικά.jpg">
          <a:extLst>
            <a:ext uri="{FF2B5EF4-FFF2-40B4-BE49-F238E27FC236}">
              <a16:creationId xmlns:a16="http://schemas.microsoft.com/office/drawing/2014/main" id="{0C4D4C48-2696-4475-AC32-9A601A4C8F8E}"/>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1066798"/>
    <xdr:sp macro="" textlink="">
      <xdr:nvSpPr>
        <xdr:cNvPr id="13" name="&lt;CD86C774-C6CA-49AC-8EE1-3D42BE8D1271&gt;" descr="Πάγκοι-καθιστικά.jpg">
          <a:extLst>
            <a:ext uri="{FF2B5EF4-FFF2-40B4-BE49-F238E27FC236}">
              <a16:creationId xmlns:a16="http://schemas.microsoft.com/office/drawing/2014/main" id="{7C65533B-8819-4C9D-899D-CE070619042C}"/>
            </a:ext>
          </a:extLst>
        </xdr:cNvPr>
        <xdr:cNvSpPr>
          <a:spLocks noChangeAspect="1" noChangeArrowheads="1"/>
        </xdr:cNvSpPr>
      </xdr:nvSpPr>
      <xdr:spPr bwMode="auto">
        <a:xfrm>
          <a:off x="9925050" y="15963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4" name="&lt;CD86C774-C6CA-49AC-8EE1-3D42BE8D1271&gt;" descr="Πάγκοι-καθιστικά.jpg">
          <a:extLst>
            <a:ext uri="{FF2B5EF4-FFF2-40B4-BE49-F238E27FC236}">
              <a16:creationId xmlns:a16="http://schemas.microsoft.com/office/drawing/2014/main" id="{3C7EA88C-B56C-42BC-8255-946DD85AEF75}"/>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5" name="&lt;CD86C774-C6CA-49AC-8EE1-3D42BE8D1271&gt;" descr="Πάγκοι-καθιστικά.jpg">
          <a:extLst>
            <a:ext uri="{FF2B5EF4-FFF2-40B4-BE49-F238E27FC236}">
              <a16:creationId xmlns:a16="http://schemas.microsoft.com/office/drawing/2014/main" id="{973EA2D3-6904-4A44-9447-5603E7D8443A}"/>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FB03D71F-9554-43B4-BD71-F55D7430BB20}"/>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8B4B307B-9D39-4840-BA74-B6AD8D6B2A63}"/>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28</xdr:row>
      <xdr:rowOff>228168</xdr:rowOff>
    </xdr:to>
    <xdr:sp macro="" textlink="">
      <xdr:nvSpPr>
        <xdr:cNvPr id="38" name="&lt;CD86C774-C6CA-49AC-8EE1-3D42BE8D1271&gt;" descr="Πάγκοι-καθιστικά.jpg">
          <a:extLst>
            <a:ext uri="{FF2B5EF4-FFF2-40B4-BE49-F238E27FC236}">
              <a16:creationId xmlns:a16="http://schemas.microsoft.com/office/drawing/2014/main" id="{6B4C2F9B-639E-4C60-9EC1-942F992157D1}"/>
            </a:ext>
          </a:extLst>
        </xdr:cNvPr>
        <xdr:cNvSpPr>
          <a:spLocks noChangeAspect="1" noChangeArrowheads="1"/>
        </xdr:cNvSpPr>
      </xdr:nvSpPr>
      <xdr:spPr bwMode="auto">
        <a:xfrm>
          <a:off x="9925050" y="1984057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232711</xdr:rowOff>
    </xdr:to>
    <xdr:sp macro="" textlink="">
      <xdr:nvSpPr>
        <xdr:cNvPr id="39" name="&lt;CD86C774-C6CA-49AC-8EE1-3D42BE8D1271&gt;" descr="Πάγκοι-καθιστικά.jpg">
          <a:extLst>
            <a:ext uri="{FF2B5EF4-FFF2-40B4-BE49-F238E27FC236}">
              <a16:creationId xmlns:a16="http://schemas.microsoft.com/office/drawing/2014/main" id="{72242AE3-721D-4E31-9629-78641F852ECE}"/>
            </a:ext>
          </a:extLst>
        </xdr:cNvPr>
        <xdr:cNvSpPr>
          <a:spLocks noChangeAspect="1" noChangeArrowheads="1"/>
        </xdr:cNvSpPr>
      </xdr:nvSpPr>
      <xdr:spPr bwMode="auto">
        <a:xfrm>
          <a:off x="9925050" y="1984057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228098</xdr:rowOff>
    </xdr:to>
    <xdr:sp macro="" textlink="">
      <xdr:nvSpPr>
        <xdr:cNvPr id="40" name="&lt;CD86C774-C6CA-49AC-8EE1-3D42BE8D1271&gt;" descr="Πάγκοι-καθιστικά.jpg">
          <a:extLst>
            <a:ext uri="{FF2B5EF4-FFF2-40B4-BE49-F238E27FC236}">
              <a16:creationId xmlns:a16="http://schemas.microsoft.com/office/drawing/2014/main" id="{99E9C941-85FC-419B-87E7-EAF8355A62A6}"/>
            </a:ext>
          </a:extLst>
        </xdr:cNvPr>
        <xdr:cNvSpPr>
          <a:spLocks noChangeAspect="1" noChangeArrowheads="1"/>
        </xdr:cNvSpPr>
      </xdr:nvSpPr>
      <xdr:spPr bwMode="auto">
        <a:xfrm>
          <a:off x="9925050" y="1984057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83537D0C-51AD-4898-8F88-C5D01A392F51}"/>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5025C3DF-C40A-463A-88BE-7DB24410ABE7}"/>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9BC0E616-9211-419B-A119-EE8999F0C4DB}"/>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4" name="&lt;CD86C774-C6CA-49AC-8EE1-3D42BE8D1271&gt;" descr="Πάγκοι-καθιστικά.jpg">
          <a:extLst>
            <a:ext uri="{FF2B5EF4-FFF2-40B4-BE49-F238E27FC236}">
              <a16:creationId xmlns:a16="http://schemas.microsoft.com/office/drawing/2014/main" id="{D863FBE7-D586-47C0-A372-A4FF4B8FCB03}"/>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5" name="&lt;CD86C774-C6CA-49AC-8EE1-3D42BE8D1271&gt;" descr="Πάγκοι-καθιστικά.jpg">
          <a:extLst>
            <a:ext uri="{FF2B5EF4-FFF2-40B4-BE49-F238E27FC236}">
              <a16:creationId xmlns:a16="http://schemas.microsoft.com/office/drawing/2014/main" id="{5E7E1809-5CEF-43A4-A077-8FA8DDB9D641}"/>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700AB895-E0F2-4922-8CB5-9D933AAFC418}"/>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7A271BDC-BC71-48B0-87D4-C85EE76191C7}"/>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78B4A32A-63EA-48FB-9948-9ABFA9E71858}"/>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49" name="&lt;CD86C774-C6CA-49AC-8EE1-3D42BE8D1271&gt;" descr="Πάγκοι-καθιστικά.jpg">
          <a:extLst>
            <a:ext uri="{FF2B5EF4-FFF2-40B4-BE49-F238E27FC236}">
              <a16:creationId xmlns:a16="http://schemas.microsoft.com/office/drawing/2014/main" id="{810F30E1-8572-4571-A21B-46020F868A10}"/>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0" name="&lt;CD86C774-C6CA-49AC-8EE1-3D42BE8D1271&gt;" descr="Πάγκοι-καθιστικά.jpg">
          <a:extLst>
            <a:ext uri="{FF2B5EF4-FFF2-40B4-BE49-F238E27FC236}">
              <a16:creationId xmlns:a16="http://schemas.microsoft.com/office/drawing/2014/main" id="{FFD23280-1BF5-4BFA-B485-E6FD6DB78A1B}"/>
            </a:ext>
          </a:extLst>
        </xdr:cNvPr>
        <xdr:cNvSpPr>
          <a:spLocks noChangeAspect="1" noChangeArrowheads="1"/>
        </xdr:cNvSpPr>
      </xdr:nvSpPr>
      <xdr:spPr bwMode="auto">
        <a:xfrm>
          <a:off x="9925050" y="150685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1" name="&lt;CD86C774-C6CA-49AC-8EE1-3D42BE8D1271&gt;" descr="Πάγκοι-καθιστικά.jpg">
          <a:extLst>
            <a:ext uri="{FF2B5EF4-FFF2-40B4-BE49-F238E27FC236}">
              <a16:creationId xmlns:a16="http://schemas.microsoft.com/office/drawing/2014/main" id="{23498C45-7CFE-4D89-8EB1-018209569F23}"/>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2" name="&lt;CD86C774-C6CA-49AC-8EE1-3D42BE8D1271&gt;" descr="Πάγκοι-καθιστικά.jpg">
          <a:extLst>
            <a:ext uri="{FF2B5EF4-FFF2-40B4-BE49-F238E27FC236}">
              <a16:creationId xmlns:a16="http://schemas.microsoft.com/office/drawing/2014/main" id="{1082B2D9-76EF-40F8-9B14-599CC8CB8849}"/>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3" name="&lt;CD86C774-C6CA-49AC-8EE1-3D42BE8D1271&gt;" descr="Πάγκοι-καθιστικά.jpg">
          <a:extLst>
            <a:ext uri="{FF2B5EF4-FFF2-40B4-BE49-F238E27FC236}">
              <a16:creationId xmlns:a16="http://schemas.microsoft.com/office/drawing/2014/main" id="{EC7654E8-8BA1-4EE8-95E2-460B851D9B9A}"/>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4" name="&lt;CD86C774-C6CA-49AC-8EE1-3D42BE8D1271&gt;" descr="Πάγκοι-καθιστικά.jpg">
          <a:extLst>
            <a:ext uri="{FF2B5EF4-FFF2-40B4-BE49-F238E27FC236}">
              <a16:creationId xmlns:a16="http://schemas.microsoft.com/office/drawing/2014/main" id="{3BD3177F-18BC-48F7-8CB2-13DEA27B8827}"/>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5" name="&lt;CD86C774-C6CA-49AC-8EE1-3D42BE8D1271&gt;" descr="Πάγκοι-καθιστικά.jpg">
          <a:extLst>
            <a:ext uri="{FF2B5EF4-FFF2-40B4-BE49-F238E27FC236}">
              <a16:creationId xmlns:a16="http://schemas.microsoft.com/office/drawing/2014/main" id="{5E43A572-729A-40C7-B305-4C49FFF6F5F5}"/>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56" name="&lt;CD86C774-C6CA-49AC-8EE1-3D42BE8D1271&gt;" descr="Πάγκοι-καθιστικά.jpg">
          <a:extLst>
            <a:ext uri="{FF2B5EF4-FFF2-40B4-BE49-F238E27FC236}">
              <a16:creationId xmlns:a16="http://schemas.microsoft.com/office/drawing/2014/main" id="{E1F57034-A6F3-41BE-84E1-15CB6CB67F52}"/>
            </a:ext>
          </a:extLst>
        </xdr:cNvPr>
        <xdr:cNvSpPr>
          <a:spLocks noChangeAspect="1" noChangeArrowheads="1"/>
        </xdr:cNvSpPr>
      </xdr:nvSpPr>
      <xdr:spPr bwMode="auto">
        <a:xfrm>
          <a:off x="9925050" y="1632585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7" name="&lt;CD86C774-C6CA-49AC-8EE1-3D42BE8D1271&gt;" descr="Πάγκοι-καθιστικά.jpg">
          <a:extLst>
            <a:ext uri="{FF2B5EF4-FFF2-40B4-BE49-F238E27FC236}">
              <a16:creationId xmlns:a16="http://schemas.microsoft.com/office/drawing/2014/main" id="{FB2A0E5D-E0EE-4961-962B-74090C14E44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8" name="&lt;CD86C774-C6CA-49AC-8EE1-3D42BE8D1271&gt;" descr="Πάγκοι-καθιστικά.jpg">
          <a:extLst>
            <a:ext uri="{FF2B5EF4-FFF2-40B4-BE49-F238E27FC236}">
              <a16:creationId xmlns:a16="http://schemas.microsoft.com/office/drawing/2014/main" id="{41B01412-BF99-43D6-94E8-FE4941C4999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59" name="&lt;CD86C774-C6CA-49AC-8EE1-3D42BE8D1271&gt;" descr="Πάγκοι-καθιστικά.jpg">
          <a:extLst>
            <a:ext uri="{FF2B5EF4-FFF2-40B4-BE49-F238E27FC236}">
              <a16:creationId xmlns:a16="http://schemas.microsoft.com/office/drawing/2014/main" id="{15AED2BD-B6C7-4B07-9A0E-61F052C6413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0" name="&lt;CD86C774-C6CA-49AC-8EE1-3D42BE8D1271&gt;" descr="Πάγκοι-καθιστικά.jpg">
          <a:extLst>
            <a:ext uri="{FF2B5EF4-FFF2-40B4-BE49-F238E27FC236}">
              <a16:creationId xmlns:a16="http://schemas.microsoft.com/office/drawing/2014/main" id="{9A600682-F880-4B29-90EE-D9A7CB00A7D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28</xdr:row>
      <xdr:rowOff>643804</xdr:rowOff>
    </xdr:to>
    <xdr:sp macro="" textlink="">
      <xdr:nvSpPr>
        <xdr:cNvPr id="61" name="&lt;CD86C774-C6CA-49AC-8EE1-3D42BE8D1271&gt;" descr="Πάγκοι-καθιστικά.jpg">
          <a:extLst>
            <a:ext uri="{FF2B5EF4-FFF2-40B4-BE49-F238E27FC236}">
              <a16:creationId xmlns:a16="http://schemas.microsoft.com/office/drawing/2014/main" id="{A2FF37A8-8A50-4DB2-9F9F-092E84DF5B43}"/>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867422</xdr:rowOff>
    </xdr:to>
    <xdr:sp macro="" textlink="">
      <xdr:nvSpPr>
        <xdr:cNvPr id="62" name="&lt;CD86C774-C6CA-49AC-8EE1-3D42BE8D1271&gt;" descr="Πάγκοι-καθιστικά.jpg">
          <a:extLst>
            <a:ext uri="{FF2B5EF4-FFF2-40B4-BE49-F238E27FC236}">
              <a16:creationId xmlns:a16="http://schemas.microsoft.com/office/drawing/2014/main" id="{6C7FEC58-CCE2-4C86-9565-BF0712E41B73}"/>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862809</xdr:rowOff>
    </xdr:to>
    <xdr:sp macro="" textlink="">
      <xdr:nvSpPr>
        <xdr:cNvPr id="63" name="&lt;CD86C774-C6CA-49AC-8EE1-3D42BE8D1271&gt;" descr="Πάγκοι-καθιστικά.jpg">
          <a:extLst>
            <a:ext uri="{FF2B5EF4-FFF2-40B4-BE49-F238E27FC236}">
              <a16:creationId xmlns:a16="http://schemas.microsoft.com/office/drawing/2014/main" id="{D63BDA0A-8384-4556-A614-6C0F89FFE4B9}"/>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64" name="&lt;CD86C774-C6CA-49AC-8EE1-3D42BE8D1271&gt;" descr="Πάγκοι-καθιστικά.jpg">
          <a:extLst>
            <a:ext uri="{FF2B5EF4-FFF2-40B4-BE49-F238E27FC236}">
              <a16:creationId xmlns:a16="http://schemas.microsoft.com/office/drawing/2014/main" id="{2D88FAA6-69F3-4CDC-A4D9-92289B966BA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5" name="&lt;CD86C774-C6CA-49AC-8EE1-3D42BE8D1271&gt;" descr="Πάγκοι-καθιστικά.jpg">
          <a:extLst>
            <a:ext uri="{FF2B5EF4-FFF2-40B4-BE49-F238E27FC236}">
              <a16:creationId xmlns:a16="http://schemas.microsoft.com/office/drawing/2014/main" id="{5D1C6902-C4CA-4A4E-9322-0B77FEC3D4F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6" name="&lt;CD86C774-C6CA-49AC-8EE1-3D42BE8D1271&gt;" descr="Πάγκοι-καθιστικά.jpg">
          <a:extLst>
            <a:ext uri="{FF2B5EF4-FFF2-40B4-BE49-F238E27FC236}">
              <a16:creationId xmlns:a16="http://schemas.microsoft.com/office/drawing/2014/main" id="{658EE4E7-E6DF-4798-BD71-65F23BAE6B0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7" name="&lt;CD86C774-C6CA-49AC-8EE1-3D42BE8D1271&gt;" descr="Πάγκοι-καθιστικά.jpg">
          <a:extLst>
            <a:ext uri="{FF2B5EF4-FFF2-40B4-BE49-F238E27FC236}">
              <a16:creationId xmlns:a16="http://schemas.microsoft.com/office/drawing/2014/main" id="{5106CC05-FD5A-4FF7-8FA6-CB667ECDAFC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8" name="&lt;CD86C774-C6CA-49AC-8EE1-3D42BE8D1271&gt;" descr="Πάγκοι-καθιστικά.jpg">
          <a:extLst>
            <a:ext uri="{FF2B5EF4-FFF2-40B4-BE49-F238E27FC236}">
              <a16:creationId xmlns:a16="http://schemas.microsoft.com/office/drawing/2014/main" id="{FABD388F-B9D5-4E16-B11F-F7EDE2BD5E1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69" name="&lt;CD86C774-C6CA-49AC-8EE1-3D42BE8D1271&gt;" descr="Πάγκοι-καθιστικά.jpg">
          <a:extLst>
            <a:ext uri="{FF2B5EF4-FFF2-40B4-BE49-F238E27FC236}">
              <a16:creationId xmlns:a16="http://schemas.microsoft.com/office/drawing/2014/main" id="{7B72F0E5-744F-45B0-90BF-B8A92210E9D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0" name="&lt;CD86C774-C6CA-49AC-8EE1-3D42BE8D1271&gt;" descr="Πάγκοι-καθιστικά.jpg">
          <a:extLst>
            <a:ext uri="{FF2B5EF4-FFF2-40B4-BE49-F238E27FC236}">
              <a16:creationId xmlns:a16="http://schemas.microsoft.com/office/drawing/2014/main" id="{FDF30889-3E7C-4CD6-8FC2-3331C74B99B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1" name="&lt;CD86C774-C6CA-49AC-8EE1-3D42BE8D1271&gt;" descr="Πάγκοι-καθιστικά.jpg">
          <a:extLst>
            <a:ext uri="{FF2B5EF4-FFF2-40B4-BE49-F238E27FC236}">
              <a16:creationId xmlns:a16="http://schemas.microsoft.com/office/drawing/2014/main" id="{8187A45B-3815-4B53-8ECA-E3699BF12FC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2" name="&lt;CD86C774-C6CA-49AC-8EE1-3D42BE8D1271&gt;" descr="Πάγκοι-καθιστικά.jpg">
          <a:extLst>
            <a:ext uri="{FF2B5EF4-FFF2-40B4-BE49-F238E27FC236}">
              <a16:creationId xmlns:a16="http://schemas.microsoft.com/office/drawing/2014/main" id="{8DCAD818-4FA7-48D0-A760-472B6BC19BE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73" name="&lt;CD86C774-C6CA-49AC-8EE1-3D42BE8D1271&gt;" descr="Πάγκοι-καθιστικά.jpg">
          <a:extLst>
            <a:ext uri="{FF2B5EF4-FFF2-40B4-BE49-F238E27FC236}">
              <a16:creationId xmlns:a16="http://schemas.microsoft.com/office/drawing/2014/main" id="{BE872F00-AB49-45BF-A5C6-1CCAF0DA4E7D}"/>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4" name="&lt;CD86C774-C6CA-49AC-8EE1-3D42BE8D1271&gt;" descr="Πάγκοι-καθιστικά.jpg">
          <a:extLst>
            <a:ext uri="{FF2B5EF4-FFF2-40B4-BE49-F238E27FC236}">
              <a16:creationId xmlns:a16="http://schemas.microsoft.com/office/drawing/2014/main" id="{9EAC53AB-CDE6-4609-B5DE-D328BC80357B}"/>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5" name="&lt;CD86C774-C6CA-49AC-8EE1-3D42BE8D1271&gt;" descr="Πάγκοι-καθιστικά.jpg">
          <a:extLst>
            <a:ext uri="{FF2B5EF4-FFF2-40B4-BE49-F238E27FC236}">
              <a16:creationId xmlns:a16="http://schemas.microsoft.com/office/drawing/2014/main" id="{8524552C-F40F-479F-ACF2-F810412454D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6" name="&lt;CD86C774-C6CA-49AC-8EE1-3D42BE8D1271&gt;" descr="Πάγκοι-καθιστικά.jpg">
          <a:extLst>
            <a:ext uri="{FF2B5EF4-FFF2-40B4-BE49-F238E27FC236}">
              <a16:creationId xmlns:a16="http://schemas.microsoft.com/office/drawing/2014/main" id="{F0DCFD92-6AE9-48F0-BCC7-BC5EBA160815}"/>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7" name="&lt;CD86C774-C6CA-49AC-8EE1-3D42BE8D1271&gt;" descr="Πάγκοι-καθιστικά.jpg">
          <a:extLst>
            <a:ext uri="{FF2B5EF4-FFF2-40B4-BE49-F238E27FC236}">
              <a16:creationId xmlns:a16="http://schemas.microsoft.com/office/drawing/2014/main" id="{FAE11C3B-7ECC-4180-B300-C68C6E2914A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8" name="&lt;CD86C774-C6CA-49AC-8EE1-3D42BE8D1271&gt;" descr="Πάγκοι-καθιστικά.jpg">
          <a:extLst>
            <a:ext uri="{FF2B5EF4-FFF2-40B4-BE49-F238E27FC236}">
              <a16:creationId xmlns:a16="http://schemas.microsoft.com/office/drawing/2014/main" id="{AF66955F-8EA3-4FC1-88FF-85773243159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79" name="&lt;CD86C774-C6CA-49AC-8EE1-3D42BE8D1271&gt;" descr="Πάγκοι-καθιστικά.jpg">
          <a:extLst>
            <a:ext uri="{FF2B5EF4-FFF2-40B4-BE49-F238E27FC236}">
              <a16:creationId xmlns:a16="http://schemas.microsoft.com/office/drawing/2014/main" id="{323E968E-B4B9-4CD1-BCD2-91C3673D8C55}"/>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0" name="&lt;CD86C774-C6CA-49AC-8EE1-3D42BE8D1271&gt;" descr="Πάγκοι-καθιστικά.jpg">
          <a:extLst>
            <a:ext uri="{FF2B5EF4-FFF2-40B4-BE49-F238E27FC236}">
              <a16:creationId xmlns:a16="http://schemas.microsoft.com/office/drawing/2014/main" id="{0B2528C2-2E23-48AF-95AB-7908329DA040}"/>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1" name="&lt;CD86C774-C6CA-49AC-8EE1-3D42BE8D1271&gt;" descr="Πάγκοι-καθιστικά.jpg">
          <a:extLst>
            <a:ext uri="{FF2B5EF4-FFF2-40B4-BE49-F238E27FC236}">
              <a16:creationId xmlns:a16="http://schemas.microsoft.com/office/drawing/2014/main" id="{AF8628C6-13AE-46F3-888F-58A0605C7A1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82" name="&lt;CD86C774-C6CA-49AC-8EE1-3D42BE8D1271&gt;" descr="Πάγκοι-καθιστικά.jpg">
          <a:extLst>
            <a:ext uri="{FF2B5EF4-FFF2-40B4-BE49-F238E27FC236}">
              <a16:creationId xmlns:a16="http://schemas.microsoft.com/office/drawing/2014/main" id="{D8051E72-70D5-4D0C-BB89-9B8D9B39151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3" name="&lt;CD86C774-C6CA-49AC-8EE1-3D42BE8D1271&gt;" descr="Πάγκοι-καθιστικά.jpg">
          <a:extLst>
            <a:ext uri="{FF2B5EF4-FFF2-40B4-BE49-F238E27FC236}">
              <a16:creationId xmlns:a16="http://schemas.microsoft.com/office/drawing/2014/main" id="{E863B074-24A7-4C23-94FF-D0DD4A06CC5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4" name="&lt;CD86C774-C6CA-49AC-8EE1-3D42BE8D1271&gt;" descr="Πάγκοι-καθιστικά.jpg">
          <a:extLst>
            <a:ext uri="{FF2B5EF4-FFF2-40B4-BE49-F238E27FC236}">
              <a16:creationId xmlns:a16="http://schemas.microsoft.com/office/drawing/2014/main" id="{60077767-CFF1-47F8-A278-7AF907814AB3}"/>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5" name="&lt;CD86C774-C6CA-49AC-8EE1-3D42BE8D1271&gt;" descr="Πάγκοι-καθιστικά.jpg">
          <a:extLst>
            <a:ext uri="{FF2B5EF4-FFF2-40B4-BE49-F238E27FC236}">
              <a16:creationId xmlns:a16="http://schemas.microsoft.com/office/drawing/2014/main" id="{578B88EB-2EE0-435F-B75C-57C3E1381BC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86" name="&lt;CD86C774-C6CA-49AC-8EE1-3D42BE8D1271&gt;" descr="Πάγκοι-καθιστικά.jpg">
          <a:extLst>
            <a:ext uri="{FF2B5EF4-FFF2-40B4-BE49-F238E27FC236}">
              <a16:creationId xmlns:a16="http://schemas.microsoft.com/office/drawing/2014/main" id="{6FBF4E6B-2697-4A77-AB60-66D089EADE5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28</xdr:row>
      <xdr:rowOff>643804</xdr:rowOff>
    </xdr:to>
    <xdr:sp macro="" textlink="">
      <xdr:nvSpPr>
        <xdr:cNvPr id="87" name="&lt;CD86C774-C6CA-49AC-8EE1-3D42BE8D1271&gt;" descr="Πάγκοι-καθιστικά.jpg">
          <a:extLst>
            <a:ext uri="{FF2B5EF4-FFF2-40B4-BE49-F238E27FC236}">
              <a16:creationId xmlns:a16="http://schemas.microsoft.com/office/drawing/2014/main" id="{599ABD10-B137-4269-A434-09D3D5759C11}"/>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867422</xdr:rowOff>
    </xdr:to>
    <xdr:sp macro="" textlink="">
      <xdr:nvSpPr>
        <xdr:cNvPr id="88" name="&lt;CD86C774-C6CA-49AC-8EE1-3D42BE8D1271&gt;" descr="Πάγκοι-καθιστικά.jpg">
          <a:extLst>
            <a:ext uri="{FF2B5EF4-FFF2-40B4-BE49-F238E27FC236}">
              <a16:creationId xmlns:a16="http://schemas.microsoft.com/office/drawing/2014/main" id="{06D5CE3B-9E98-4509-8371-B5D2B225F25F}"/>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862809</xdr:rowOff>
    </xdr:to>
    <xdr:sp macro="" textlink="">
      <xdr:nvSpPr>
        <xdr:cNvPr id="89" name="&lt;CD86C774-C6CA-49AC-8EE1-3D42BE8D1271&gt;" descr="Πάγκοι-καθιστικά.jpg">
          <a:extLst>
            <a:ext uri="{FF2B5EF4-FFF2-40B4-BE49-F238E27FC236}">
              <a16:creationId xmlns:a16="http://schemas.microsoft.com/office/drawing/2014/main" id="{CA1770F3-A919-49BF-9F39-1369D6F27401}"/>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90" name="&lt;CD86C774-C6CA-49AC-8EE1-3D42BE8D1271&gt;" descr="Πάγκοι-καθιστικά.jpg">
          <a:extLst>
            <a:ext uri="{FF2B5EF4-FFF2-40B4-BE49-F238E27FC236}">
              <a16:creationId xmlns:a16="http://schemas.microsoft.com/office/drawing/2014/main" id="{B15A73A6-B941-4E27-8211-5E4B73EA5E1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1" name="&lt;CD86C774-C6CA-49AC-8EE1-3D42BE8D1271&gt;" descr="Πάγκοι-καθιστικά.jpg">
          <a:extLst>
            <a:ext uri="{FF2B5EF4-FFF2-40B4-BE49-F238E27FC236}">
              <a16:creationId xmlns:a16="http://schemas.microsoft.com/office/drawing/2014/main" id="{2F6D457C-6C62-490C-BE2E-6667E6D4CE8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2" name="&lt;CD86C774-C6CA-49AC-8EE1-3D42BE8D1271&gt;" descr="Πάγκοι-καθιστικά.jpg">
          <a:extLst>
            <a:ext uri="{FF2B5EF4-FFF2-40B4-BE49-F238E27FC236}">
              <a16:creationId xmlns:a16="http://schemas.microsoft.com/office/drawing/2014/main" id="{7BCEAAAE-7191-43CF-97EA-725EBDE3840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3" name="&lt;CD86C774-C6CA-49AC-8EE1-3D42BE8D1271&gt;" descr="Πάγκοι-καθιστικά.jpg">
          <a:extLst>
            <a:ext uri="{FF2B5EF4-FFF2-40B4-BE49-F238E27FC236}">
              <a16:creationId xmlns:a16="http://schemas.microsoft.com/office/drawing/2014/main" id="{B08C4583-61E7-498F-B887-9708337F8AA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4" name="&lt;CD86C774-C6CA-49AC-8EE1-3D42BE8D1271&gt;" descr="Πάγκοι-καθιστικά.jpg">
          <a:extLst>
            <a:ext uri="{FF2B5EF4-FFF2-40B4-BE49-F238E27FC236}">
              <a16:creationId xmlns:a16="http://schemas.microsoft.com/office/drawing/2014/main" id="{9BD2D1FF-759A-4531-8C68-6DB796F9D7BB}"/>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5" name="&lt;CD86C774-C6CA-49AC-8EE1-3D42BE8D1271&gt;" descr="Πάγκοι-καθιστικά.jpg">
          <a:extLst>
            <a:ext uri="{FF2B5EF4-FFF2-40B4-BE49-F238E27FC236}">
              <a16:creationId xmlns:a16="http://schemas.microsoft.com/office/drawing/2014/main" id="{7D0D5FD0-4C68-4AD7-BEE8-956798550C72}"/>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6" name="&lt;CD86C774-C6CA-49AC-8EE1-3D42BE8D1271&gt;" descr="Πάγκοι-καθιστικά.jpg">
          <a:extLst>
            <a:ext uri="{FF2B5EF4-FFF2-40B4-BE49-F238E27FC236}">
              <a16:creationId xmlns:a16="http://schemas.microsoft.com/office/drawing/2014/main" id="{26A206B9-208A-4064-B9AD-7BC6B13C0B00}"/>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7" name="&lt;CD86C774-C6CA-49AC-8EE1-3D42BE8D1271&gt;" descr="Πάγκοι-καθιστικά.jpg">
          <a:extLst>
            <a:ext uri="{FF2B5EF4-FFF2-40B4-BE49-F238E27FC236}">
              <a16:creationId xmlns:a16="http://schemas.microsoft.com/office/drawing/2014/main" id="{0B781B74-943B-40EF-B8D8-A24F3F0D1141}"/>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8" name="&lt;CD86C774-C6CA-49AC-8EE1-3D42BE8D1271&gt;" descr="Πάγκοι-καθιστικά.jpg">
          <a:extLst>
            <a:ext uri="{FF2B5EF4-FFF2-40B4-BE49-F238E27FC236}">
              <a16:creationId xmlns:a16="http://schemas.microsoft.com/office/drawing/2014/main" id="{28871CE5-54AC-4AAA-BA49-C643FB1088EC}"/>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99" name="&lt;CD86C774-C6CA-49AC-8EE1-3D42BE8D1271&gt;" descr="Πάγκοι-καθιστικά.jpg">
          <a:extLst>
            <a:ext uri="{FF2B5EF4-FFF2-40B4-BE49-F238E27FC236}">
              <a16:creationId xmlns:a16="http://schemas.microsoft.com/office/drawing/2014/main" id="{D11B33BF-81A2-4AE7-9BF4-1B48DB1C93A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0" name="&lt;CD86C774-C6CA-49AC-8EE1-3D42BE8D1271&gt;" descr="Πάγκοι-καθιστικά.jpg">
          <a:extLst>
            <a:ext uri="{FF2B5EF4-FFF2-40B4-BE49-F238E27FC236}">
              <a16:creationId xmlns:a16="http://schemas.microsoft.com/office/drawing/2014/main" id="{F56802F3-4E86-41D7-84E4-76BDC7203783}"/>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1" name="&lt;CD86C774-C6CA-49AC-8EE1-3D42BE8D1271&gt;" descr="Πάγκοι-καθιστικά.jpg">
          <a:extLst>
            <a:ext uri="{FF2B5EF4-FFF2-40B4-BE49-F238E27FC236}">
              <a16:creationId xmlns:a16="http://schemas.microsoft.com/office/drawing/2014/main" id="{F7319E49-12F0-4F6B-BB05-3C5D1B1BFF6A}"/>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2" name="&lt;CD86C774-C6CA-49AC-8EE1-3D42BE8D1271&gt;" descr="Πάγκοι-καθιστικά.jpg">
          <a:extLst>
            <a:ext uri="{FF2B5EF4-FFF2-40B4-BE49-F238E27FC236}">
              <a16:creationId xmlns:a16="http://schemas.microsoft.com/office/drawing/2014/main" id="{C0B9A443-8768-4808-BC15-1E3A7C9EF999}"/>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3" name="&lt;CD86C774-C6CA-49AC-8EE1-3D42BE8D1271&gt;" descr="Πάγκοι-καθιστικά.jpg">
          <a:extLst>
            <a:ext uri="{FF2B5EF4-FFF2-40B4-BE49-F238E27FC236}">
              <a16:creationId xmlns:a16="http://schemas.microsoft.com/office/drawing/2014/main" id="{A32B989F-B310-426C-A66F-4A7D7ABF42F8}"/>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4" name="&lt;CD86C774-C6CA-49AC-8EE1-3D42BE8D1271&gt;" descr="Πάγκοι-καθιστικά.jpg">
          <a:extLst>
            <a:ext uri="{FF2B5EF4-FFF2-40B4-BE49-F238E27FC236}">
              <a16:creationId xmlns:a16="http://schemas.microsoft.com/office/drawing/2014/main" id="{06A1E948-9256-45FA-91DE-9E82FEF9E954}"/>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5" name="&lt;CD86C774-C6CA-49AC-8EE1-3D42BE8D1271&gt;" descr="Πάγκοι-καθιστικά.jpg">
          <a:extLst>
            <a:ext uri="{FF2B5EF4-FFF2-40B4-BE49-F238E27FC236}">
              <a16:creationId xmlns:a16="http://schemas.microsoft.com/office/drawing/2014/main" id="{45FFE705-C9D0-4A5B-9071-F0AAA9C22E60}"/>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6" name="&lt;CD86C774-C6CA-49AC-8EE1-3D42BE8D1271&gt;" descr="Πάγκοι-καθιστικά.jpg">
          <a:extLst>
            <a:ext uri="{FF2B5EF4-FFF2-40B4-BE49-F238E27FC236}">
              <a16:creationId xmlns:a16="http://schemas.microsoft.com/office/drawing/2014/main" id="{8ABC5E12-A12D-45C5-9797-74AF9DF6A64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7" name="&lt;CD86C774-C6CA-49AC-8EE1-3D42BE8D1271&gt;" descr="Πάγκοι-καθιστικά.jpg">
          <a:extLst>
            <a:ext uri="{FF2B5EF4-FFF2-40B4-BE49-F238E27FC236}">
              <a16:creationId xmlns:a16="http://schemas.microsoft.com/office/drawing/2014/main" id="{E9E87446-54F0-4356-9F82-12DB0B8B942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08" name="&lt;CD86C774-C6CA-49AC-8EE1-3D42BE8D1271&gt;" descr="Πάγκοι-καθιστικά.jpg">
          <a:extLst>
            <a:ext uri="{FF2B5EF4-FFF2-40B4-BE49-F238E27FC236}">
              <a16:creationId xmlns:a16="http://schemas.microsoft.com/office/drawing/2014/main" id="{6E4920F6-5A96-4870-A6EF-8DA542777A5C}"/>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09" name="&lt;CD86C774-C6CA-49AC-8EE1-3D42BE8D1271&gt;" descr="Πάγκοι-καθιστικά.jpg">
          <a:extLst>
            <a:ext uri="{FF2B5EF4-FFF2-40B4-BE49-F238E27FC236}">
              <a16:creationId xmlns:a16="http://schemas.microsoft.com/office/drawing/2014/main" id="{CDDD07A5-F2EF-4877-9895-A7EC64A79CF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0" name="&lt;CD86C774-C6CA-49AC-8EE1-3D42BE8D1271&gt;" descr="Πάγκοι-καθιστικά.jpg">
          <a:extLst>
            <a:ext uri="{FF2B5EF4-FFF2-40B4-BE49-F238E27FC236}">
              <a16:creationId xmlns:a16="http://schemas.microsoft.com/office/drawing/2014/main" id="{41D132E9-DD40-4989-811F-C54213F8836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1" name="&lt;CD86C774-C6CA-49AC-8EE1-3D42BE8D1271&gt;" descr="Πάγκοι-καθιστικά.jpg">
          <a:extLst>
            <a:ext uri="{FF2B5EF4-FFF2-40B4-BE49-F238E27FC236}">
              <a16:creationId xmlns:a16="http://schemas.microsoft.com/office/drawing/2014/main" id="{81A12F1F-C20F-4710-91A9-802481A00D90}"/>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2" name="&lt;CD86C774-C6CA-49AC-8EE1-3D42BE8D1271&gt;" descr="Πάγκοι-καθιστικά.jpg">
          <a:extLst>
            <a:ext uri="{FF2B5EF4-FFF2-40B4-BE49-F238E27FC236}">
              <a16:creationId xmlns:a16="http://schemas.microsoft.com/office/drawing/2014/main" id="{FA919182-39AB-4371-B556-A44882442817}"/>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28</xdr:row>
      <xdr:rowOff>0</xdr:rowOff>
    </xdr:from>
    <xdr:to>
      <xdr:col>2</xdr:col>
      <xdr:colOff>304800</xdr:colOff>
      <xdr:row>28</xdr:row>
      <xdr:rowOff>643804</xdr:rowOff>
    </xdr:to>
    <xdr:sp macro="" textlink="">
      <xdr:nvSpPr>
        <xdr:cNvPr id="113" name="&lt;CD86C774-C6CA-49AC-8EE1-3D42BE8D1271&gt;" descr="Πάγκοι-καθιστικά.jpg">
          <a:extLst>
            <a:ext uri="{FF2B5EF4-FFF2-40B4-BE49-F238E27FC236}">
              <a16:creationId xmlns:a16="http://schemas.microsoft.com/office/drawing/2014/main" id="{E3C2E73D-6534-49F9-8A73-9879B039F58E}"/>
            </a:ext>
          </a:extLst>
        </xdr:cNvPr>
        <xdr:cNvSpPr>
          <a:spLocks noChangeAspect="1" noChangeArrowheads="1"/>
        </xdr:cNvSpPr>
      </xdr:nvSpPr>
      <xdr:spPr bwMode="auto">
        <a:xfrm>
          <a:off x="9925050" y="20088225"/>
          <a:ext cx="304800" cy="6472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867422</xdr:rowOff>
    </xdr:to>
    <xdr:sp macro="" textlink="">
      <xdr:nvSpPr>
        <xdr:cNvPr id="114" name="&lt;CD86C774-C6CA-49AC-8EE1-3D42BE8D1271&gt;" descr="Πάγκοι-καθιστικά.jpg">
          <a:extLst>
            <a:ext uri="{FF2B5EF4-FFF2-40B4-BE49-F238E27FC236}">
              <a16:creationId xmlns:a16="http://schemas.microsoft.com/office/drawing/2014/main" id="{88C64DE6-74D9-4CE4-9EEE-99F8B92B6747}"/>
            </a:ext>
          </a:extLst>
        </xdr:cNvPr>
        <xdr:cNvSpPr>
          <a:spLocks noChangeAspect="1" noChangeArrowheads="1"/>
        </xdr:cNvSpPr>
      </xdr:nvSpPr>
      <xdr:spPr bwMode="auto">
        <a:xfrm>
          <a:off x="9925050" y="20088225"/>
          <a:ext cx="304800" cy="870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28</xdr:row>
      <xdr:rowOff>862809</xdr:rowOff>
    </xdr:to>
    <xdr:sp macro="" textlink="">
      <xdr:nvSpPr>
        <xdr:cNvPr id="115" name="&lt;CD86C774-C6CA-49AC-8EE1-3D42BE8D1271&gt;" descr="Πάγκοι-καθιστικά.jpg">
          <a:extLst>
            <a:ext uri="{FF2B5EF4-FFF2-40B4-BE49-F238E27FC236}">
              <a16:creationId xmlns:a16="http://schemas.microsoft.com/office/drawing/2014/main" id="{A66EE13A-6A85-4F53-9B67-5A3EF366F0FD}"/>
            </a:ext>
          </a:extLst>
        </xdr:cNvPr>
        <xdr:cNvSpPr>
          <a:spLocks noChangeAspect="1" noChangeArrowheads="1"/>
        </xdr:cNvSpPr>
      </xdr:nvSpPr>
      <xdr:spPr bwMode="auto">
        <a:xfrm>
          <a:off x="9925050" y="20088225"/>
          <a:ext cx="304800" cy="8662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24</xdr:row>
      <xdr:rowOff>0</xdr:rowOff>
    </xdr:from>
    <xdr:ext cx="304800" cy="1066798"/>
    <xdr:sp macro="" textlink="">
      <xdr:nvSpPr>
        <xdr:cNvPr id="116" name="&lt;CD86C774-C6CA-49AC-8EE1-3D42BE8D1271&gt;" descr="Πάγκοι-καθιστικά.jpg">
          <a:extLst>
            <a:ext uri="{FF2B5EF4-FFF2-40B4-BE49-F238E27FC236}">
              <a16:creationId xmlns:a16="http://schemas.microsoft.com/office/drawing/2014/main" id="{238EF888-1EC5-4905-B149-F75FD59FFA67}"/>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7" name="&lt;CD86C774-C6CA-49AC-8EE1-3D42BE8D1271&gt;" descr="Πάγκοι-καθιστικά.jpg">
          <a:extLst>
            <a:ext uri="{FF2B5EF4-FFF2-40B4-BE49-F238E27FC236}">
              <a16:creationId xmlns:a16="http://schemas.microsoft.com/office/drawing/2014/main" id="{59B415BB-2497-47F8-9674-307D01BB618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8" name="&lt;CD86C774-C6CA-49AC-8EE1-3D42BE8D1271&gt;" descr="Πάγκοι-καθιστικά.jpg">
          <a:extLst>
            <a:ext uri="{FF2B5EF4-FFF2-40B4-BE49-F238E27FC236}">
              <a16:creationId xmlns:a16="http://schemas.microsoft.com/office/drawing/2014/main" id="{FB713B8C-8898-4E40-9D52-57F62CFEEBD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19" name="&lt;CD86C774-C6CA-49AC-8EE1-3D42BE8D1271&gt;" descr="Πάγκοι-καθιστικά.jpg">
          <a:extLst>
            <a:ext uri="{FF2B5EF4-FFF2-40B4-BE49-F238E27FC236}">
              <a16:creationId xmlns:a16="http://schemas.microsoft.com/office/drawing/2014/main" id="{7470FBC9-49D3-4F41-AB81-97BA17C6D454}"/>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0" name="&lt;CD86C774-C6CA-49AC-8EE1-3D42BE8D1271&gt;" descr="Πάγκοι-καθιστικά.jpg">
          <a:extLst>
            <a:ext uri="{FF2B5EF4-FFF2-40B4-BE49-F238E27FC236}">
              <a16:creationId xmlns:a16="http://schemas.microsoft.com/office/drawing/2014/main" id="{6E5B131A-E00E-4D07-94F9-61E4C484285F}"/>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1" name="&lt;CD86C774-C6CA-49AC-8EE1-3D42BE8D1271&gt;" descr="Πάγκοι-καθιστικά.jpg">
          <a:extLst>
            <a:ext uri="{FF2B5EF4-FFF2-40B4-BE49-F238E27FC236}">
              <a16:creationId xmlns:a16="http://schemas.microsoft.com/office/drawing/2014/main" id="{391DE20D-D549-4872-BC6E-22D4AF20CCE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2" name="&lt;CD86C774-C6CA-49AC-8EE1-3D42BE8D1271&gt;" descr="Πάγκοι-καθιστικά.jpg">
          <a:extLst>
            <a:ext uri="{FF2B5EF4-FFF2-40B4-BE49-F238E27FC236}">
              <a16:creationId xmlns:a16="http://schemas.microsoft.com/office/drawing/2014/main" id="{F9FD91C3-86CA-4870-98B2-8BB20DF53BCE}"/>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3" name="&lt;CD86C774-C6CA-49AC-8EE1-3D42BE8D1271&gt;" descr="Πάγκοι-καθιστικά.jpg">
          <a:extLst>
            <a:ext uri="{FF2B5EF4-FFF2-40B4-BE49-F238E27FC236}">
              <a16:creationId xmlns:a16="http://schemas.microsoft.com/office/drawing/2014/main" id="{6B6FAA81-4AA3-4A06-9DE0-C63C59A1B21C}"/>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4" name="&lt;CD86C774-C6CA-49AC-8EE1-3D42BE8D1271&gt;" descr="Πάγκοι-καθιστικά.jpg">
          <a:extLst>
            <a:ext uri="{FF2B5EF4-FFF2-40B4-BE49-F238E27FC236}">
              <a16:creationId xmlns:a16="http://schemas.microsoft.com/office/drawing/2014/main" id="{88F47F51-7F90-4BD1-BFAA-A5BC485E6816}"/>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xdr:row>
      <xdr:rowOff>0</xdr:rowOff>
    </xdr:from>
    <xdr:ext cx="304800" cy="1066798"/>
    <xdr:sp macro="" textlink="">
      <xdr:nvSpPr>
        <xdr:cNvPr id="125" name="&lt;CD86C774-C6CA-49AC-8EE1-3D42BE8D1271&gt;" descr="Πάγκοι-καθιστικά.jpg">
          <a:extLst>
            <a:ext uri="{FF2B5EF4-FFF2-40B4-BE49-F238E27FC236}">
              <a16:creationId xmlns:a16="http://schemas.microsoft.com/office/drawing/2014/main" id="{8869E919-B596-4472-B6DF-9BA40EE26CB5}"/>
            </a:ext>
          </a:extLst>
        </xdr:cNvPr>
        <xdr:cNvSpPr>
          <a:spLocks noChangeAspect="1" noChangeArrowheads="1"/>
        </xdr:cNvSpPr>
      </xdr:nvSpPr>
      <xdr:spPr bwMode="auto">
        <a:xfrm>
          <a:off x="9925050" y="153162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6" name="&lt;CD86C774-C6CA-49AC-8EE1-3D42BE8D1271&gt;" descr="Πάγκοι-καθιστικά.jpg">
          <a:extLst>
            <a:ext uri="{FF2B5EF4-FFF2-40B4-BE49-F238E27FC236}">
              <a16:creationId xmlns:a16="http://schemas.microsoft.com/office/drawing/2014/main" id="{C6D57CFE-0E58-49E8-9FEA-D8346BD204F6}"/>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7" name="&lt;CD86C774-C6CA-49AC-8EE1-3D42BE8D1271&gt;" descr="Πάγκοι-καθιστικά.jpg">
          <a:extLst>
            <a:ext uri="{FF2B5EF4-FFF2-40B4-BE49-F238E27FC236}">
              <a16:creationId xmlns:a16="http://schemas.microsoft.com/office/drawing/2014/main" id="{08A89D4B-08B8-417F-87F7-791C14271083}"/>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8" name="&lt;CD86C774-C6CA-49AC-8EE1-3D42BE8D1271&gt;" descr="Πάγκοι-καθιστικά.jpg">
          <a:extLst>
            <a:ext uri="{FF2B5EF4-FFF2-40B4-BE49-F238E27FC236}">
              <a16:creationId xmlns:a16="http://schemas.microsoft.com/office/drawing/2014/main" id="{39F64196-2092-4925-B254-9E3ADB79143D}"/>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29" name="&lt;CD86C774-C6CA-49AC-8EE1-3D42BE8D1271&gt;" descr="Πάγκοι-καθιστικά.jpg">
          <a:extLst>
            <a:ext uri="{FF2B5EF4-FFF2-40B4-BE49-F238E27FC236}">
              <a16:creationId xmlns:a16="http://schemas.microsoft.com/office/drawing/2014/main" id="{2F0BA260-E338-4CA7-874B-4831F0A20EB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0" name="&lt;CD86C774-C6CA-49AC-8EE1-3D42BE8D1271&gt;" descr="Πάγκοι-καθιστικά.jpg">
          <a:extLst>
            <a:ext uri="{FF2B5EF4-FFF2-40B4-BE49-F238E27FC236}">
              <a16:creationId xmlns:a16="http://schemas.microsoft.com/office/drawing/2014/main" id="{2E7B04D8-9769-444A-87C0-0F707C671A5F}"/>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1" name="&lt;CD86C774-C6CA-49AC-8EE1-3D42BE8D1271&gt;" descr="Πάγκοι-καθιστικά.jpg">
          <a:extLst>
            <a:ext uri="{FF2B5EF4-FFF2-40B4-BE49-F238E27FC236}">
              <a16:creationId xmlns:a16="http://schemas.microsoft.com/office/drawing/2014/main" id="{0C781FEF-80AE-4CEF-8681-5FFADF10CAD7}"/>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2" name="&lt;CD86C774-C6CA-49AC-8EE1-3D42BE8D1271&gt;" descr="Πάγκοι-καθιστικά.jpg">
          <a:extLst>
            <a:ext uri="{FF2B5EF4-FFF2-40B4-BE49-F238E27FC236}">
              <a16:creationId xmlns:a16="http://schemas.microsoft.com/office/drawing/2014/main" id="{9A00A01D-61A5-4625-8CB5-96C61E6D3E02}"/>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3" name="&lt;CD86C774-C6CA-49AC-8EE1-3D42BE8D1271&gt;" descr="Πάγκοι-καθιστικά.jpg">
          <a:extLst>
            <a:ext uri="{FF2B5EF4-FFF2-40B4-BE49-F238E27FC236}">
              <a16:creationId xmlns:a16="http://schemas.microsoft.com/office/drawing/2014/main" id="{DF281A0D-E583-4293-A35D-C6D24C9ED27B}"/>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25</xdr:row>
      <xdr:rowOff>0</xdr:rowOff>
    </xdr:from>
    <xdr:ext cx="304800" cy="1066798"/>
    <xdr:sp macro="" textlink="">
      <xdr:nvSpPr>
        <xdr:cNvPr id="134" name="&lt;CD86C774-C6CA-49AC-8EE1-3D42BE8D1271&gt;" descr="Πάγκοι-καθιστικά.jpg">
          <a:extLst>
            <a:ext uri="{FF2B5EF4-FFF2-40B4-BE49-F238E27FC236}">
              <a16:creationId xmlns:a16="http://schemas.microsoft.com/office/drawing/2014/main" id="{ADD8726A-3EF0-4EC3-85AD-33C33310FE3A}"/>
            </a:ext>
          </a:extLst>
        </xdr:cNvPr>
        <xdr:cNvSpPr>
          <a:spLocks noChangeAspect="1" noChangeArrowheads="1"/>
        </xdr:cNvSpPr>
      </xdr:nvSpPr>
      <xdr:spPr bwMode="auto">
        <a:xfrm>
          <a:off x="9925050" y="165735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28</xdr:row>
      <xdr:rowOff>0</xdr:rowOff>
    </xdr:from>
    <xdr:to>
      <xdr:col>2</xdr:col>
      <xdr:colOff>304800</xdr:colOff>
      <xdr:row>31</xdr:row>
      <xdr:rowOff>90055</xdr:rowOff>
    </xdr:to>
    <xdr:sp macro="" textlink="">
      <xdr:nvSpPr>
        <xdr:cNvPr id="2" name="&lt;CD86C774-C6CA-49AC-8EE1-3D42BE8D1271&gt;" descr="Πάγκοι-καθιστικά.jpg">
          <a:extLst>
            <a:ext uri="{FF2B5EF4-FFF2-40B4-BE49-F238E27FC236}">
              <a16:creationId xmlns:a16="http://schemas.microsoft.com/office/drawing/2014/main" id="{7DAB5E7B-A177-4545-B59C-C9832683AE2D}"/>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96980</xdr:rowOff>
    </xdr:to>
    <xdr:sp macro="" textlink="">
      <xdr:nvSpPr>
        <xdr:cNvPr id="3" name="&lt;CD86C774-C6CA-49AC-8EE1-3D42BE8D1271&gt;" descr="Πάγκοι-καθιστικά.jpg">
          <a:extLst>
            <a:ext uri="{FF2B5EF4-FFF2-40B4-BE49-F238E27FC236}">
              <a16:creationId xmlns:a16="http://schemas.microsoft.com/office/drawing/2014/main" id="{9E365A9A-37E1-4347-884B-B0BA85E785E0}"/>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92367</xdr:rowOff>
    </xdr:to>
    <xdr:sp macro="" textlink="">
      <xdr:nvSpPr>
        <xdr:cNvPr id="4" name="&lt;CD86C774-C6CA-49AC-8EE1-3D42BE8D1271&gt;" descr="Πάγκοι-καθιστικά.jpg">
          <a:extLst>
            <a:ext uri="{FF2B5EF4-FFF2-40B4-BE49-F238E27FC236}">
              <a16:creationId xmlns:a16="http://schemas.microsoft.com/office/drawing/2014/main" id="{10BD7798-DB0C-F54B-8DB9-F19CB06E574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8876237-2F67-684A-8AA5-9CAC4105CB78}"/>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35</xdr:row>
      <xdr:rowOff>0</xdr:rowOff>
    </xdr:from>
    <xdr:to>
      <xdr:col>2</xdr:col>
      <xdr:colOff>304800</xdr:colOff>
      <xdr:row>37</xdr:row>
      <xdr:rowOff>352714</xdr:rowOff>
    </xdr:to>
    <xdr:sp macro="" textlink="">
      <xdr:nvSpPr>
        <xdr:cNvPr id="2" name="&lt;CD86C774-C6CA-49AC-8EE1-3D42BE8D1271&gt;" descr="Πάγκοι-καθιστικά.jpg">
          <a:extLst>
            <a:ext uri="{FF2B5EF4-FFF2-40B4-BE49-F238E27FC236}">
              <a16:creationId xmlns:a16="http://schemas.microsoft.com/office/drawing/2014/main" id="{36825BBF-5226-F141-BE43-BA32126116AA}"/>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10388</xdr:rowOff>
    </xdr:to>
    <xdr:sp macro="" textlink="">
      <xdr:nvSpPr>
        <xdr:cNvPr id="3" name="&lt;CD86C774-C6CA-49AC-8EE1-3D42BE8D1271&gt;" descr="Πάγκοι-καθιστικά.jpg">
          <a:extLst>
            <a:ext uri="{FF2B5EF4-FFF2-40B4-BE49-F238E27FC236}">
              <a16:creationId xmlns:a16="http://schemas.microsoft.com/office/drawing/2014/main" id="{22B4DE39-C313-F947-8CE6-BF84DF57BA4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xdr:row>
      <xdr:rowOff>0</xdr:rowOff>
    </xdr:from>
    <xdr:to>
      <xdr:col>2</xdr:col>
      <xdr:colOff>304800</xdr:colOff>
      <xdr:row>43</xdr:row>
      <xdr:rowOff>5775</xdr:rowOff>
    </xdr:to>
    <xdr:sp macro="" textlink="">
      <xdr:nvSpPr>
        <xdr:cNvPr id="4" name="&lt;CD86C774-C6CA-49AC-8EE1-3D42BE8D1271&gt;" descr="Πάγκοι-καθιστικά.jpg">
          <a:extLst>
            <a:ext uri="{FF2B5EF4-FFF2-40B4-BE49-F238E27FC236}">
              <a16:creationId xmlns:a16="http://schemas.microsoft.com/office/drawing/2014/main" id="{703A3917-C26E-A94C-AACD-39892C413BA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BEC4754F-E2FE-D14E-8A85-2B8583AEDAA3}"/>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35</xdr:row>
      <xdr:rowOff>0</xdr:rowOff>
    </xdr:from>
    <xdr:to>
      <xdr:col>2</xdr:col>
      <xdr:colOff>304800</xdr:colOff>
      <xdr:row>37</xdr:row>
      <xdr:rowOff>352715</xdr:rowOff>
    </xdr:to>
    <xdr:sp macro="" textlink="">
      <xdr:nvSpPr>
        <xdr:cNvPr id="6" name="&lt;CD86C774-C6CA-49AC-8EE1-3D42BE8D1271&gt;" descr="Πάγκοι-καθιστικά.jpg">
          <a:extLst>
            <a:ext uri="{FF2B5EF4-FFF2-40B4-BE49-F238E27FC236}">
              <a16:creationId xmlns:a16="http://schemas.microsoft.com/office/drawing/2014/main" id="{81575AB7-7985-418B-BD2A-1CEA3BC2C406}"/>
            </a:ext>
          </a:extLst>
        </xdr:cNvPr>
        <xdr:cNvSpPr>
          <a:spLocks noChangeAspect="1" noChangeArrowheads="1"/>
        </xdr:cNvSpPr>
      </xdr:nvSpPr>
      <xdr:spPr bwMode="auto">
        <a:xfrm>
          <a:off x="9925050" y="49120425"/>
          <a:ext cx="304800" cy="7302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94890</xdr:rowOff>
    </xdr:to>
    <xdr:sp macro="" textlink="">
      <xdr:nvSpPr>
        <xdr:cNvPr id="7" name="&lt;CD86C774-C6CA-49AC-8EE1-3D42BE8D1271&gt;" descr="Πάγκοι-καθιστικά.jpg">
          <a:extLst>
            <a:ext uri="{FF2B5EF4-FFF2-40B4-BE49-F238E27FC236}">
              <a16:creationId xmlns:a16="http://schemas.microsoft.com/office/drawing/2014/main" id="{95A1239A-48E9-448A-AAAC-DFB7C6BBDCC3}"/>
            </a:ext>
          </a:extLst>
        </xdr:cNvPr>
        <xdr:cNvSpPr>
          <a:spLocks noChangeAspect="1" noChangeArrowheads="1"/>
        </xdr:cNvSpPr>
      </xdr:nvSpPr>
      <xdr:spPr bwMode="auto">
        <a:xfrm>
          <a:off x="9925050" y="57064275"/>
          <a:ext cx="304800" cy="718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94890</xdr:rowOff>
    </xdr:to>
    <xdr:sp macro="" textlink="">
      <xdr:nvSpPr>
        <xdr:cNvPr id="8" name="&lt;CD86C774-C6CA-49AC-8EE1-3D42BE8D1271&gt;" descr="Πάγκοι-καθιστικά.jpg">
          <a:extLst>
            <a:ext uri="{FF2B5EF4-FFF2-40B4-BE49-F238E27FC236}">
              <a16:creationId xmlns:a16="http://schemas.microsoft.com/office/drawing/2014/main" id="{E1940695-3705-485A-B59B-B39DD5154072}"/>
            </a:ext>
          </a:extLst>
        </xdr:cNvPr>
        <xdr:cNvSpPr>
          <a:spLocks noChangeAspect="1" noChangeArrowheads="1"/>
        </xdr:cNvSpPr>
      </xdr:nvSpPr>
      <xdr:spPr bwMode="auto">
        <a:xfrm>
          <a:off x="9925050" y="57064275"/>
          <a:ext cx="304800" cy="718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13</xdr:row>
      <xdr:rowOff>92509</xdr:rowOff>
    </xdr:to>
    <xdr:sp macro="" textlink="">
      <xdr:nvSpPr>
        <xdr:cNvPr id="9" name="&lt;CD86C774-C6CA-49AC-8EE1-3D42BE8D1271&gt;" descr="Πάγκοι-καθιστικά.jpg">
          <a:extLst>
            <a:ext uri="{FF2B5EF4-FFF2-40B4-BE49-F238E27FC236}">
              <a16:creationId xmlns:a16="http://schemas.microsoft.com/office/drawing/2014/main" id="{A8AE85B1-872B-4D2D-B2CB-FC85B028548E}"/>
            </a:ext>
          </a:extLst>
        </xdr:cNvPr>
        <xdr:cNvSpPr>
          <a:spLocks noChangeAspect="1" noChangeArrowheads="1"/>
        </xdr:cNvSpPr>
      </xdr:nvSpPr>
      <xdr:spPr bwMode="auto">
        <a:xfrm>
          <a:off x="9925050" y="57064275"/>
          <a:ext cx="304800" cy="71596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34</xdr:row>
      <xdr:rowOff>0</xdr:rowOff>
    </xdr:from>
    <xdr:to>
      <xdr:col>2</xdr:col>
      <xdr:colOff>304800</xdr:colOff>
      <xdr:row>34</xdr:row>
      <xdr:rowOff>627857</xdr:rowOff>
    </xdr:to>
    <xdr:sp macro="" textlink="">
      <xdr:nvSpPr>
        <xdr:cNvPr id="10" name="&lt;CD86C774-C6CA-49AC-8EE1-3D42BE8D1271&gt;" descr="Πάγκοι-καθιστικά.jpg">
          <a:extLst>
            <a:ext uri="{FF2B5EF4-FFF2-40B4-BE49-F238E27FC236}">
              <a16:creationId xmlns:a16="http://schemas.microsoft.com/office/drawing/2014/main" id="{4DD00992-3DF7-4D77-87EA-3202F32A8FFE}"/>
            </a:ext>
          </a:extLst>
        </xdr:cNvPr>
        <xdr:cNvSpPr>
          <a:spLocks noChangeAspect="1" noChangeArrowheads="1"/>
        </xdr:cNvSpPr>
      </xdr:nvSpPr>
      <xdr:spPr bwMode="auto">
        <a:xfrm>
          <a:off x="9925050" y="66941700"/>
          <a:ext cx="304800" cy="7421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9A8A9946-9356-BC48-8586-FBC7586A260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16</xdr:row>
      <xdr:rowOff>45024</xdr:rowOff>
    </xdr:to>
    <xdr:sp macro="" textlink="">
      <xdr:nvSpPr>
        <xdr:cNvPr id="3" name="&lt;CD86C774-C6CA-49AC-8EE1-3D42BE8D1271&gt;" descr="Πάγκοι-καθιστικά.jpg">
          <a:extLst>
            <a:ext uri="{FF2B5EF4-FFF2-40B4-BE49-F238E27FC236}">
              <a16:creationId xmlns:a16="http://schemas.microsoft.com/office/drawing/2014/main" id="{D19FAE26-86CB-3C4A-B377-A008A6BCC106}"/>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16</xdr:row>
      <xdr:rowOff>40411</xdr:rowOff>
    </xdr:to>
    <xdr:sp macro="" textlink="">
      <xdr:nvSpPr>
        <xdr:cNvPr id="4" name="&lt;CD86C774-C6CA-49AC-8EE1-3D42BE8D1271&gt;" descr="Πάγκοι-καθιστικά.jpg">
          <a:extLst>
            <a:ext uri="{FF2B5EF4-FFF2-40B4-BE49-F238E27FC236}">
              <a16:creationId xmlns:a16="http://schemas.microsoft.com/office/drawing/2014/main" id="{6F2448A1-DA2F-C340-8BE3-11D7EB80B53A}"/>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9116E6B2-DE3D-E943-AA2A-465A8783066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27838E92-D7C5-A24A-8183-64900BEE7C4E}"/>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10389</xdr:rowOff>
    </xdr:to>
    <xdr:sp macro="" textlink="">
      <xdr:nvSpPr>
        <xdr:cNvPr id="3" name="&lt;CD86C774-C6CA-49AC-8EE1-3D42BE8D1271&gt;" descr="Πάγκοι-καθιστικά.jpg">
          <a:extLst>
            <a:ext uri="{FF2B5EF4-FFF2-40B4-BE49-F238E27FC236}">
              <a16:creationId xmlns:a16="http://schemas.microsoft.com/office/drawing/2014/main" id="{10B6C002-A2A7-4F40-ADD6-59298B388E6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54</xdr:row>
      <xdr:rowOff>0</xdr:rowOff>
    </xdr:from>
    <xdr:to>
      <xdr:col>2</xdr:col>
      <xdr:colOff>304800</xdr:colOff>
      <xdr:row>59</xdr:row>
      <xdr:rowOff>5776</xdr:rowOff>
    </xdr:to>
    <xdr:sp macro="" textlink="">
      <xdr:nvSpPr>
        <xdr:cNvPr id="4" name="&lt;CD86C774-C6CA-49AC-8EE1-3D42BE8D1271&gt;" descr="Πάγκοι-καθιστικά.jpg">
          <a:extLst>
            <a:ext uri="{FF2B5EF4-FFF2-40B4-BE49-F238E27FC236}">
              <a16:creationId xmlns:a16="http://schemas.microsoft.com/office/drawing/2014/main" id="{CBE32A02-D1A5-DD4B-A898-A727CBB90C90}"/>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FBDEA91-6CBE-2448-A7B8-4AA1B4B1C5F9}"/>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60</xdr:row>
      <xdr:rowOff>0</xdr:rowOff>
    </xdr:from>
    <xdr:to>
      <xdr:col>2</xdr:col>
      <xdr:colOff>304800</xdr:colOff>
      <xdr:row>66</xdr:row>
      <xdr:rowOff>10098</xdr:rowOff>
    </xdr:to>
    <xdr:sp macro="" textlink="">
      <xdr:nvSpPr>
        <xdr:cNvPr id="6" name="&lt;CD86C774-C6CA-49AC-8EE1-3D42BE8D1271&gt;" descr="Πάγκοι-καθιστικά.jpg">
          <a:extLst>
            <a:ext uri="{FF2B5EF4-FFF2-40B4-BE49-F238E27FC236}">
              <a16:creationId xmlns:a16="http://schemas.microsoft.com/office/drawing/2014/main" id="{5163040C-3994-464E-8917-B6BFAA481958}"/>
            </a:ext>
          </a:extLst>
        </xdr:cNvPr>
        <xdr:cNvSpPr>
          <a:spLocks noChangeAspect="1" noChangeArrowheads="1"/>
        </xdr:cNvSpPr>
      </xdr:nvSpPr>
      <xdr:spPr bwMode="auto">
        <a:xfrm>
          <a:off x="9925050" y="95069025"/>
          <a:ext cx="304800" cy="11530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60</xdr:row>
      <xdr:rowOff>0</xdr:rowOff>
    </xdr:from>
    <xdr:to>
      <xdr:col>2</xdr:col>
      <xdr:colOff>304800</xdr:colOff>
      <xdr:row>66</xdr:row>
      <xdr:rowOff>573</xdr:rowOff>
    </xdr:to>
    <xdr:sp macro="" textlink="">
      <xdr:nvSpPr>
        <xdr:cNvPr id="7" name="&lt;CD86C774-C6CA-49AC-8EE1-3D42BE8D1271&gt;" descr="Πάγκοι-καθιστικά.jpg">
          <a:extLst>
            <a:ext uri="{FF2B5EF4-FFF2-40B4-BE49-F238E27FC236}">
              <a16:creationId xmlns:a16="http://schemas.microsoft.com/office/drawing/2014/main" id="{8D5DCFEF-0EA1-49A7-9E34-887D4F7B8EE5}"/>
            </a:ext>
          </a:extLst>
        </xdr:cNvPr>
        <xdr:cNvSpPr>
          <a:spLocks noChangeAspect="1" noChangeArrowheads="1"/>
        </xdr:cNvSpPr>
      </xdr:nvSpPr>
      <xdr:spPr bwMode="auto">
        <a:xfrm>
          <a:off x="9925050" y="95069025"/>
          <a:ext cx="304800" cy="1143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60</xdr:row>
      <xdr:rowOff>0</xdr:rowOff>
    </xdr:from>
    <xdr:to>
      <xdr:col>2</xdr:col>
      <xdr:colOff>304800</xdr:colOff>
      <xdr:row>65</xdr:row>
      <xdr:rowOff>183929</xdr:rowOff>
    </xdr:to>
    <xdr:sp macro="" textlink="">
      <xdr:nvSpPr>
        <xdr:cNvPr id="8" name="&lt;CD86C774-C6CA-49AC-8EE1-3D42BE8D1271&gt;" descr="Πάγκοι-καθιστικά.jpg">
          <a:extLst>
            <a:ext uri="{FF2B5EF4-FFF2-40B4-BE49-F238E27FC236}">
              <a16:creationId xmlns:a16="http://schemas.microsoft.com/office/drawing/2014/main" id="{39576E0A-383E-4923-A459-E60D8B41EC8D}"/>
            </a:ext>
          </a:extLst>
        </xdr:cNvPr>
        <xdr:cNvSpPr>
          <a:spLocks noChangeAspect="1" noChangeArrowheads="1"/>
        </xdr:cNvSpPr>
      </xdr:nvSpPr>
      <xdr:spPr bwMode="auto">
        <a:xfrm>
          <a:off x="9925050" y="95069025"/>
          <a:ext cx="304800" cy="113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8A3A926D-A220-C640-91C5-AC21ADD2149B}"/>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27706</xdr:rowOff>
    </xdr:to>
    <xdr:sp macro="" textlink="">
      <xdr:nvSpPr>
        <xdr:cNvPr id="3" name="&lt;CD86C774-C6CA-49AC-8EE1-3D42BE8D1271&gt;" descr="Πάγκοι-καθιστικά.jpg">
          <a:extLst>
            <a:ext uri="{FF2B5EF4-FFF2-40B4-BE49-F238E27FC236}">
              <a16:creationId xmlns:a16="http://schemas.microsoft.com/office/drawing/2014/main" id="{682C9A6B-DB16-8145-A23F-D71FE2E91AA5}"/>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23093</xdr:rowOff>
    </xdr:to>
    <xdr:sp macro="" textlink="">
      <xdr:nvSpPr>
        <xdr:cNvPr id="4" name="&lt;CD86C774-C6CA-49AC-8EE1-3D42BE8D1271&gt;" descr="Πάγκοι-καθιστικά.jpg">
          <a:extLst>
            <a:ext uri="{FF2B5EF4-FFF2-40B4-BE49-F238E27FC236}">
              <a16:creationId xmlns:a16="http://schemas.microsoft.com/office/drawing/2014/main" id="{89FD9BE8-0B52-6544-A5F2-B52ECC66E6EF}"/>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2883370E-1BE8-C741-BF60-CDC3FE6DD33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490E4B29-51DE-1E41-9A5D-3B866A771B38}"/>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62344</xdr:rowOff>
    </xdr:to>
    <xdr:sp macro="" textlink="">
      <xdr:nvSpPr>
        <xdr:cNvPr id="3" name="&lt;CD86C774-C6CA-49AC-8EE1-3D42BE8D1271&gt;" descr="Πάγκοι-καθιστικά.jpg">
          <a:extLst>
            <a:ext uri="{FF2B5EF4-FFF2-40B4-BE49-F238E27FC236}">
              <a16:creationId xmlns:a16="http://schemas.microsoft.com/office/drawing/2014/main" id="{E148AA37-8058-EF4F-B871-676203BF06E7}"/>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33</xdr:row>
      <xdr:rowOff>57731</xdr:rowOff>
    </xdr:to>
    <xdr:sp macro="" textlink="">
      <xdr:nvSpPr>
        <xdr:cNvPr id="4" name="&lt;CD86C774-C6CA-49AC-8EE1-3D42BE8D1271&gt;" descr="Πάγκοι-καθιστικά.jpg">
          <a:extLst>
            <a:ext uri="{FF2B5EF4-FFF2-40B4-BE49-F238E27FC236}">
              <a16:creationId xmlns:a16="http://schemas.microsoft.com/office/drawing/2014/main" id="{E971FCDD-A9DC-764A-BEAB-B81708982382}"/>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E8DEDCAB-EA08-7B42-8CF8-B00F13204401}"/>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64</xdr:row>
      <xdr:rowOff>0</xdr:rowOff>
    </xdr:from>
    <xdr:to>
      <xdr:col>2</xdr:col>
      <xdr:colOff>304800</xdr:colOff>
      <xdr:row>69</xdr:row>
      <xdr:rowOff>179319</xdr:rowOff>
    </xdr:to>
    <xdr:sp macro="" textlink="">
      <xdr:nvSpPr>
        <xdr:cNvPr id="6" name="&lt;CD86C774-C6CA-49AC-8EE1-3D42BE8D1271&gt;" descr="Πάγκοι-καθιστικά.jpg">
          <a:extLst>
            <a:ext uri="{FF2B5EF4-FFF2-40B4-BE49-F238E27FC236}">
              <a16:creationId xmlns:a16="http://schemas.microsoft.com/office/drawing/2014/main" id="{79619C4A-627A-4D9F-BBCE-8FD8EDDEBE04}"/>
            </a:ext>
          </a:extLst>
        </xdr:cNvPr>
        <xdr:cNvSpPr>
          <a:spLocks noChangeAspect="1" noChangeArrowheads="1"/>
        </xdr:cNvSpPr>
      </xdr:nvSpPr>
      <xdr:spPr bwMode="auto">
        <a:xfrm>
          <a:off x="9925050" y="127415925"/>
          <a:ext cx="304800" cy="113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65</xdr:row>
      <xdr:rowOff>0</xdr:rowOff>
    </xdr:from>
    <xdr:to>
      <xdr:col>2</xdr:col>
      <xdr:colOff>304800</xdr:colOff>
      <xdr:row>70</xdr:row>
      <xdr:rowOff>181699</xdr:rowOff>
    </xdr:to>
    <xdr:sp macro="" textlink="">
      <xdr:nvSpPr>
        <xdr:cNvPr id="7" name="&lt;CD86C774-C6CA-49AC-8EE1-3D42BE8D1271&gt;" descr="Πάγκοι-καθιστικά.jpg">
          <a:extLst>
            <a:ext uri="{FF2B5EF4-FFF2-40B4-BE49-F238E27FC236}">
              <a16:creationId xmlns:a16="http://schemas.microsoft.com/office/drawing/2014/main" id="{E30C2A0F-68A7-488C-8EA1-376A12D22BC1}"/>
            </a:ext>
          </a:extLst>
        </xdr:cNvPr>
        <xdr:cNvSpPr>
          <a:spLocks noChangeAspect="1" noChangeArrowheads="1"/>
        </xdr:cNvSpPr>
      </xdr:nvSpPr>
      <xdr:spPr bwMode="auto">
        <a:xfrm>
          <a:off x="9925050" y="127625475"/>
          <a:ext cx="304800" cy="11341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65</xdr:row>
      <xdr:rowOff>0</xdr:rowOff>
    </xdr:from>
    <xdr:to>
      <xdr:col>2</xdr:col>
      <xdr:colOff>304800</xdr:colOff>
      <xdr:row>70</xdr:row>
      <xdr:rowOff>172174</xdr:rowOff>
    </xdr:to>
    <xdr:sp macro="" textlink="">
      <xdr:nvSpPr>
        <xdr:cNvPr id="8" name="&lt;CD86C774-C6CA-49AC-8EE1-3D42BE8D1271&gt;" descr="Πάγκοι-καθιστικά.jpg">
          <a:extLst>
            <a:ext uri="{FF2B5EF4-FFF2-40B4-BE49-F238E27FC236}">
              <a16:creationId xmlns:a16="http://schemas.microsoft.com/office/drawing/2014/main" id="{234A7A5F-ABBC-42A3-A1C4-3AC4CE902792}"/>
            </a:ext>
          </a:extLst>
        </xdr:cNvPr>
        <xdr:cNvSpPr>
          <a:spLocks noChangeAspect="1" noChangeArrowheads="1"/>
        </xdr:cNvSpPr>
      </xdr:nvSpPr>
      <xdr:spPr bwMode="auto">
        <a:xfrm>
          <a:off x="9925050" y="127625475"/>
          <a:ext cx="304800" cy="11246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129656</xdr:rowOff>
    </xdr:to>
    <xdr:sp macro="" textlink="">
      <xdr:nvSpPr>
        <xdr:cNvPr id="9" name="&lt;CD86C774-C6CA-49AC-8EE1-3D42BE8D1271&gt;" descr="Πάγκοι-καθιστικά.jpg">
          <a:extLst>
            <a:ext uri="{FF2B5EF4-FFF2-40B4-BE49-F238E27FC236}">
              <a16:creationId xmlns:a16="http://schemas.microsoft.com/office/drawing/2014/main" id="{410733EA-77ED-4A7D-94AD-1315EE996A6C}"/>
            </a:ext>
          </a:extLst>
        </xdr:cNvPr>
        <xdr:cNvSpPr>
          <a:spLocks noChangeAspect="1" noChangeArrowheads="1"/>
        </xdr:cNvSpPr>
      </xdr:nvSpPr>
      <xdr:spPr bwMode="auto">
        <a:xfrm>
          <a:off x="9925050" y="123644025"/>
          <a:ext cx="304800" cy="5106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132831</xdr:rowOff>
    </xdr:to>
    <xdr:sp macro="" textlink="">
      <xdr:nvSpPr>
        <xdr:cNvPr id="10" name="&lt;CD86C774-C6CA-49AC-8EE1-3D42BE8D1271&gt;" descr="Πάγκοι-καθιστικά.jpg">
          <a:extLst>
            <a:ext uri="{FF2B5EF4-FFF2-40B4-BE49-F238E27FC236}">
              <a16:creationId xmlns:a16="http://schemas.microsoft.com/office/drawing/2014/main" id="{C1743881-C5F2-4AEC-8FEB-322EBDE41327}"/>
            </a:ext>
          </a:extLst>
        </xdr:cNvPr>
        <xdr:cNvSpPr>
          <a:spLocks noChangeAspect="1" noChangeArrowheads="1"/>
        </xdr:cNvSpPr>
      </xdr:nvSpPr>
      <xdr:spPr bwMode="auto">
        <a:xfrm>
          <a:off x="9925050" y="123644025"/>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48</xdr:row>
      <xdr:rowOff>132831</xdr:rowOff>
    </xdr:to>
    <xdr:sp macro="" textlink="">
      <xdr:nvSpPr>
        <xdr:cNvPr id="11" name="&lt;CD86C774-C6CA-49AC-8EE1-3D42BE8D1271&gt;" descr="Πάγκοι-καθιστικά.jpg">
          <a:extLst>
            <a:ext uri="{FF2B5EF4-FFF2-40B4-BE49-F238E27FC236}">
              <a16:creationId xmlns:a16="http://schemas.microsoft.com/office/drawing/2014/main" id="{171C519B-02E7-47AF-A210-ADFCDDA7EC3A}"/>
            </a:ext>
          </a:extLst>
        </xdr:cNvPr>
        <xdr:cNvSpPr>
          <a:spLocks noChangeAspect="1" noChangeArrowheads="1"/>
        </xdr:cNvSpPr>
      </xdr:nvSpPr>
      <xdr:spPr bwMode="auto">
        <a:xfrm>
          <a:off x="9925050" y="123644025"/>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xdr:row>
      <xdr:rowOff>0</xdr:rowOff>
    </xdr:from>
    <xdr:to>
      <xdr:col>2</xdr:col>
      <xdr:colOff>304800</xdr:colOff>
      <xdr:row>72</xdr:row>
      <xdr:rowOff>84069</xdr:rowOff>
    </xdr:to>
    <xdr:sp macro="" textlink="">
      <xdr:nvSpPr>
        <xdr:cNvPr id="12" name="&lt;CD86C774-C6CA-49AC-8EE1-3D42BE8D1271&gt;" descr="Πάγκοι-καθιστικά.jpg">
          <a:extLst>
            <a:ext uri="{FF2B5EF4-FFF2-40B4-BE49-F238E27FC236}">
              <a16:creationId xmlns:a16="http://schemas.microsoft.com/office/drawing/2014/main" id="{0A58E407-B2AA-47BE-9216-B54CA1A13223}"/>
            </a:ext>
          </a:extLst>
        </xdr:cNvPr>
        <xdr:cNvSpPr>
          <a:spLocks noChangeAspect="1" noChangeArrowheads="1"/>
        </xdr:cNvSpPr>
      </xdr:nvSpPr>
      <xdr:spPr bwMode="auto">
        <a:xfrm>
          <a:off x="9925050" y="127330200"/>
          <a:ext cx="304800" cy="15509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xdr:row>
      <xdr:rowOff>0</xdr:rowOff>
    </xdr:from>
    <xdr:to>
      <xdr:col>2</xdr:col>
      <xdr:colOff>304800</xdr:colOff>
      <xdr:row>73</xdr:row>
      <xdr:rowOff>86450</xdr:rowOff>
    </xdr:to>
    <xdr:sp macro="" textlink="">
      <xdr:nvSpPr>
        <xdr:cNvPr id="13" name="&lt;CD86C774-C6CA-49AC-8EE1-3D42BE8D1271&gt;" descr="Πάγκοι-καθιστικά.jpg">
          <a:extLst>
            <a:ext uri="{FF2B5EF4-FFF2-40B4-BE49-F238E27FC236}">
              <a16:creationId xmlns:a16="http://schemas.microsoft.com/office/drawing/2014/main" id="{321ECFEA-E3AF-47E8-8894-1F387A7DBFC3}"/>
            </a:ext>
          </a:extLst>
        </xdr:cNvPr>
        <xdr:cNvSpPr>
          <a:spLocks noChangeAspect="1" noChangeArrowheads="1"/>
        </xdr:cNvSpPr>
      </xdr:nvSpPr>
      <xdr:spPr bwMode="auto">
        <a:xfrm>
          <a:off x="9925050" y="127539750"/>
          <a:ext cx="304800" cy="15342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xdr:row>
      <xdr:rowOff>0</xdr:rowOff>
    </xdr:from>
    <xdr:to>
      <xdr:col>2</xdr:col>
      <xdr:colOff>304800</xdr:colOff>
      <xdr:row>73</xdr:row>
      <xdr:rowOff>76925</xdr:rowOff>
    </xdr:to>
    <xdr:sp macro="" textlink="">
      <xdr:nvSpPr>
        <xdr:cNvPr id="14" name="&lt;CD86C774-C6CA-49AC-8EE1-3D42BE8D1271&gt;" descr="Πάγκοι-καθιστικά.jpg">
          <a:extLst>
            <a:ext uri="{FF2B5EF4-FFF2-40B4-BE49-F238E27FC236}">
              <a16:creationId xmlns:a16="http://schemas.microsoft.com/office/drawing/2014/main" id="{E553257C-5570-4D09-8922-AF102742D5BD}"/>
            </a:ext>
          </a:extLst>
        </xdr:cNvPr>
        <xdr:cNvSpPr>
          <a:spLocks noChangeAspect="1" noChangeArrowheads="1"/>
        </xdr:cNvSpPr>
      </xdr:nvSpPr>
      <xdr:spPr bwMode="auto">
        <a:xfrm>
          <a:off x="9925050" y="127539750"/>
          <a:ext cx="304800" cy="1524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150665</xdr:rowOff>
    </xdr:to>
    <xdr:sp macro="" textlink="">
      <xdr:nvSpPr>
        <xdr:cNvPr id="15" name="&lt;CD86C774-C6CA-49AC-8EE1-3D42BE8D1271&gt;" descr="Πάγκοι-καθιστικά.jpg">
          <a:extLst>
            <a:ext uri="{FF2B5EF4-FFF2-40B4-BE49-F238E27FC236}">
              <a16:creationId xmlns:a16="http://schemas.microsoft.com/office/drawing/2014/main" id="{B025F992-E97D-4029-AF12-2D5DC7ECE392}"/>
            </a:ext>
          </a:extLst>
        </xdr:cNvPr>
        <xdr:cNvSpPr>
          <a:spLocks noChangeAspect="1" noChangeArrowheads="1"/>
        </xdr:cNvSpPr>
      </xdr:nvSpPr>
      <xdr:spPr bwMode="auto">
        <a:xfrm>
          <a:off x="9925050" y="102831900"/>
          <a:ext cx="304800" cy="16556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153269</xdr:rowOff>
    </xdr:to>
    <xdr:sp macro="" textlink="">
      <xdr:nvSpPr>
        <xdr:cNvPr id="16" name="&lt;CD86C774-C6CA-49AC-8EE1-3D42BE8D1271&gt;" descr="Πάγκοι-καθιστικά.jpg">
          <a:extLst>
            <a:ext uri="{FF2B5EF4-FFF2-40B4-BE49-F238E27FC236}">
              <a16:creationId xmlns:a16="http://schemas.microsoft.com/office/drawing/2014/main" id="{71B2743F-6A46-4E3D-A6A2-36D20312DD12}"/>
            </a:ext>
          </a:extLst>
        </xdr:cNvPr>
        <xdr:cNvSpPr>
          <a:spLocks noChangeAspect="1" noChangeArrowheads="1"/>
        </xdr:cNvSpPr>
      </xdr:nvSpPr>
      <xdr:spPr bwMode="auto">
        <a:xfrm>
          <a:off x="9925050" y="102831900"/>
          <a:ext cx="304800" cy="16582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10</xdr:row>
      <xdr:rowOff>142254</xdr:rowOff>
    </xdr:to>
    <xdr:sp macro="" textlink="">
      <xdr:nvSpPr>
        <xdr:cNvPr id="17" name="&lt;CD86C774-C6CA-49AC-8EE1-3D42BE8D1271&gt;" descr="Πάγκοι-καθιστικά.jpg">
          <a:extLst>
            <a:ext uri="{FF2B5EF4-FFF2-40B4-BE49-F238E27FC236}">
              <a16:creationId xmlns:a16="http://schemas.microsoft.com/office/drawing/2014/main" id="{28D76CAB-5B9C-47A8-9D96-C0662FD06E44}"/>
            </a:ext>
          </a:extLst>
        </xdr:cNvPr>
        <xdr:cNvSpPr>
          <a:spLocks noChangeAspect="1" noChangeArrowheads="1"/>
        </xdr:cNvSpPr>
      </xdr:nvSpPr>
      <xdr:spPr bwMode="auto">
        <a:xfrm>
          <a:off x="9925050" y="102831900"/>
          <a:ext cx="304800" cy="8090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91555</xdr:rowOff>
    </xdr:to>
    <xdr:sp macro="" textlink="">
      <xdr:nvSpPr>
        <xdr:cNvPr id="18" name="&lt;CD86C774-C6CA-49AC-8EE1-3D42BE8D1271&gt;" descr="Πάγκοι-καθιστικά.jpg">
          <a:extLst>
            <a:ext uri="{FF2B5EF4-FFF2-40B4-BE49-F238E27FC236}">
              <a16:creationId xmlns:a16="http://schemas.microsoft.com/office/drawing/2014/main" id="{1FBACFC6-927A-4461-804B-CE3B3866B857}"/>
            </a:ext>
          </a:extLst>
        </xdr:cNvPr>
        <xdr:cNvSpPr>
          <a:spLocks noChangeAspect="1" noChangeArrowheads="1"/>
        </xdr:cNvSpPr>
      </xdr:nvSpPr>
      <xdr:spPr bwMode="auto">
        <a:xfrm>
          <a:off x="9925050" y="123558300"/>
          <a:ext cx="304800" cy="5106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19" name="&lt;CD86C774-C6CA-49AC-8EE1-3D42BE8D1271&gt;" descr="Πάγκοι-καθιστικά.jpg">
          <a:extLst>
            <a:ext uri="{FF2B5EF4-FFF2-40B4-BE49-F238E27FC236}">
              <a16:creationId xmlns:a16="http://schemas.microsoft.com/office/drawing/2014/main" id="{87845F2A-5E1E-43A6-B737-8951652A1B64}"/>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0" name="&lt;CD86C774-C6CA-49AC-8EE1-3D42BE8D1271&gt;" descr="Πάγκοι-καθιστικά.jpg">
          <a:extLst>
            <a:ext uri="{FF2B5EF4-FFF2-40B4-BE49-F238E27FC236}">
              <a16:creationId xmlns:a16="http://schemas.microsoft.com/office/drawing/2014/main" id="{92EEEE37-D03C-4233-91B6-0FB99FA4811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1" name="&lt;CD86C774-C6CA-49AC-8EE1-3D42BE8D1271&gt;" descr="Πάγκοι-καθιστικά.jpg">
          <a:extLst>
            <a:ext uri="{FF2B5EF4-FFF2-40B4-BE49-F238E27FC236}">
              <a16:creationId xmlns:a16="http://schemas.microsoft.com/office/drawing/2014/main" id="{28671FBD-3A82-4C33-A836-F82134EA246D}"/>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78754</xdr:rowOff>
    </xdr:to>
    <xdr:sp macro="" textlink="">
      <xdr:nvSpPr>
        <xdr:cNvPr id="22" name="&lt;CD86C774-C6CA-49AC-8EE1-3D42BE8D1271&gt;" descr="Πάγκοι-καθιστικά.jpg">
          <a:extLst>
            <a:ext uri="{FF2B5EF4-FFF2-40B4-BE49-F238E27FC236}">
              <a16:creationId xmlns:a16="http://schemas.microsoft.com/office/drawing/2014/main" id="{BA26CAE0-8AB5-42F6-A979-51D7AFEE606F}"/>
            </a:ext>
          </a:extLst>
        </xdr:cNvPr>
        <xdr:cNvSpPr>
          <a:spLocks noChangeAspect="1" noChangeArrowheads="1"/>
        </xdr:cNvSpPr>
      </xdr:nvSpPr>
      <xdr:spPr bwMode="auto">
        <a:xfrm>
          <a:off x="9925050" y="102831900"/>
          <a:ext cx="304800" cy="7455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94730</xdr:rowOff>
    </xdr:to>
    <xdr:sp macro="" textlink="">
      <xdr:nvSpPr>
        <xdr:cNvPr id="23" name="&lt;CD86C774-C6CA-49AC-8EE1-3D42BE8D1271&gt;" descr="Πάγκοι-καθιστικά.jpg">
          <a:extLst>
            <a:ext uri="{FF2B5EF4-FFF2-40B4-BE49-F238E27FC236}">
              <a16:creationId xmlns:a16="http://schemas.microsoft.com/office/drawing/2014/main" id="{8BB0BB95-6135-4ED7-93C3-6AF7BD4E0E8C}"/>
            </a:ext>
          </a:extLst>
        </xdr:cNvPr>
        <xdr:cNvSpPr>
          <a:spLocks noChangeAspect="1" noChangeArrowheads="1"/>
        </xdr:cNvSpPr>
      </xdr:nvSpPr>
      <xdr:spPr bwMode="auto">
        <a:xfrm>
          <a:off x="9925050" y="123558300"/>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24" name="&lt;CD86C774-C6CA-49AC-8EE1-3D42BE8D1271&gt;" descr="Πάγκοι-καθιστικά.jpg">
          <a:extLst>
            <a:ext uri="{FF2B5EF4-FFF2-40B4-BE49-F238E27FC236}">
              <a16:creationId xmlns:a16="http://schemas.microsoft.com/office/drawing/2014/main" id="{6D877203-2C62-40B7-9904-EAF6A5258723}"/>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5" name="&lt;CD86C774-C6CA-49AC-8EE1-3D42BE8D1271&gt;" descr="Πάγκοι-καθιστικά.jpg">
          <a:extLst>
            <a:ext uri="{FF2B5EF4-FFF2-40B4-BE49-F238E27FC236}">
              <a16:creationId xmlns:a16="http://schemas.microsoft.com/office/drawing/2014/main" id="{C7915D0E-C5B7-4C27-AF14-B99DA8AA808F}"/>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26" name="&lt;CD86C774-C6CA-49AC-8EE1-3D42BE8D1271&gt;" descr="Πάγκοι-καθιστικά.jpg">
          <a:extLst>
            <a:ext uri="{FF2B5EF4-FFF2-40B4-BE49-F238E27FC236}">
              <a16:creationId xmlns:a16="http://schemas.microsoft.com/office/drawing/2014/main" id="{1B308B25-8E8E-4EF1-96D6-9DA05C13B27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78754</xdr:rowOff>
    </xdr:to>
    <xdr:sp macro="" textlink="">
      <xdr:nvSpPr>
        <xdr:cNvPr id="27" name="&lt;CD86C774-C6CA-49AC-8EE1-3D42BE8D1271&gt;" descr="Πάγκοι-καθιστικά.jpg">
          <a:extLst>
            <a:ext uri="{FF2B5EF4-FFF2-40B4-BE49-F238E27FC236}">
              <a16:creationId xmlns:a16="http://schemas.microsoft.com/office/drawing/2014/main" id="{F9D2C7D4-8241-4E25-ADDB-04AEE3984510}"/>
            </a:ext>
          </a:extLst>
        </xdr:cNvPr>
        <xdr:cNvSpPr>
          <a:spLocks noChangeAspect="1" noChangeArrowheads="1"/>
        </xdr:cNvSpPr>
      </xdr:nvSpPr>
      <xdr:spPr bwMode="auto">
        <a:xfrm>
          <a:off x="9925050" y="102831900"/>
          <a:ext cx="304800" cy="7455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51</xdr:row>
      <xdr:rowOff>94730</xdr:rowOff>
    </xdr:to>
    <xdr:sp macro="" textlink="">
      <xdr:nvSpPr>
        <xdr:cNvPr id="28" name="&lt;CD86C774-C6CA-49AC-8EE1-3D42BE8D1271&gt;" descr="Πάγκοι-καθιστικά.jpg">
          <a:extLst>
            <a:ext uri="{FF2B5EF4-FFF2-40B4-BE49-F238E27FC236}">
              <a16:creationId xmlns:a16="http://schemas.microsoft.com/office/drawing/2014/main" id="{BB7E11A5-1114-4E04-A012-2149101CF27F}"/>
            </a:ext>
          </a:extLst>
        </xdr:cNvPr>
        <xdr:cNvSpPr>
          <a:spLocks noChangeAspect="1" noChangeArrowheads="1"/>
        </xdr:cNvSpPr>
      </xdr:nvSpPr>
      <xdr:spPr bwMode="auto">
        <a:xfrm>
          <a:off x="9925050" y="123558300"/>
          <a:ext cx="304800" cy="5138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29" name="&lt;CD86C774-C6CA-49AC-8EE1-3D42BE8D1271&gt;" descr="Πάγκοι-καθιστικά.jpg">
          <a:extLst>
            <a:ext uri="{FF2B5EF4-FFF2-40B4-BE49-F238E27FC236}">
              <a16:creationId xmlns:a16="http://schemas.microsoft.com/office/drawing/2014/main" id="{F7C9D58F-2760-460D-A461-1F92F7D5D8EA}"/>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0" name="&lt;CD86C774-C6CA-49AC-8EE1-3D42BE8D1271&gt;" descr="Πάγκοι-καθιστικά.jpg">
          <a:extLst>
            <a:ext uri="{FF2B5EF4-FFF2-40B4-BE49-F238E27FC236}">
              <a16:creationId xmlns:a16="http://schemas.microsoft.com/office/drawing/2014/main" id="{38310B68-0D73-48BC-A47C-347DBB929EE8}"/>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1" name="&lt;CD86C774-C6CA-49AC-8EE1-3D42BE8D1271&gt;" descr="Πάγκοι-καθιστικά.jpg">
          <a:extLst>
            <a:ext uri="{FF2B5EF4-FFF2-40B4-BE49-F238E27FC236}">
              <a16:creationId xmlns:a16="http://schemas.microsoft.com/office/drawing/2014/main" id="{DE110F16-9F10-491C-A1B5-AF3A701CE099}"/>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14</xdr:row>
      <xdr:rowOff>133996</xdr:rowOff>
    </xdr:to>
    <xdr:sp macro="" textlink="">
      <xdr:nvSpPr>
        <xdr:cNvPr id="32" name="&lt;CD86C774-C6CA-49AC-8EE1-3D42BE8D1271&gt;" descr="Πάγκοι-καθιστικά.jpg">
          <a:extLst>
            <a:ext uri="{FF2B5EF4-FFF2-40B4-BE49-F238E27FC236}">
              <a16:creationId xmlns:a16="http://schemas.microsoft.com/office/drawing/2014/main" id="{488133F4-4313-4D82-8B8A-6727751251C4}"/>
            </a:ext>
          </a:extLst>
        </xdr:cNvPr>
        <xdr:cNvSpPr>
          <a:spLocks noChangeAspect="1" noChangeArrowheads="1"/>
        </xdr:cNvSpPr>
      </xdr:nvSpPr>
      <xdr:spPr bwMode="auto">
        <a:xfrm>
          <a:off x="9925050" y="102831900"/>
          <a:ext cx="304800" cy="16389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14</xdr:row>
      <xdr:rowOff>134219</xdr:rowOff>
    </xdr:to>
    <xdr:sp macro="" textlink="">
      <xdr:nvSpPr>
        <xdr:cNvPr id="33" name="&lt;CD86C774-C6CA-49AC-8EE1-3D42BE8D1271&gt;" descr="Πάγκοι-καθιστικά.jpg">
          <a:extLst>
            <a:ext uri="{FF2B5EF4-FFF2-40B4-BE49-F238E27FC236}">
              <a16:creationId xmlns:a16="http://schemas.microsoft.com/office/drawing/2014/main" id="{E0D75042-ED8B-479F-9234-1FE8B62D8EFC}"/>
            </a:ext>
          </a:extLst>
        </xdr:cNvPr>
        <xdr:cNvSpPr>
          <a:spLocks noChangeAspect="1" noChangeArrowheads="1"/>
        </xdr:cNvSpPr>
      </xdr:nvSpPr>
      <xdr:spPr bwMode="auto">
        <a:xfrm>
          <a:off x="9925050" y="102831900"/>
          <a:ext cx="304800" cy="16391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10</xdr:row>
      <xdr:rowOff>137492</xdr:rowOff>
    </xdr:to>
    <xdr:sp macro="" textlink="">
      <xdr:nvSpPr>
        <xdr:cNvPr id="34" name="&lt;CD86C774-C6CA-49AC-8EE1-3D42BE8D1271&gt;" descr="Πάγκοι-καθιστικά.jpg">
          <a:extLst>
            <a:ext uri="{FF2B5EF4-FFF2-40B4-BE49-F238E27FC236}">
              <a16:creationId xmlns:a16="http://schemas.microsoft.com/office/drawing/2014/main" id="{D7C846FF-C482-4D4A-8124-49472FF943A1}"/>
            </a:ext>
          </a:extLst>
        </xdr:cNvPr>
        <xdr:cNvSpPr>
          <a:spLocks noChangeAspect="1" noChangeArrowheads="1"/>
        </xdr:cNvSpPr>
      </xdr:nvSpPr>
      <xdr:spPr bwMode="auto">
        <a:xfrm>
          <a:off x="9925050" y="102831900"/>
          <a:ext cx="304800" cy="8042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153468</xdr:rowOff>
    </xdr:to>
    <xdr:sp macro="" textlink="">
      <xdr:nvSpPr>
        <xdr:cNvPr id="35" name="&lt;CD86C774-C6CA-49AC-8EE1-3D42BE8D1271&gt;" descr="Πάγκοι-καθιστικά.jpg">
          <a:extLst>
            <a:ext uri="{FF2B5EF4-FFF2-40B4-BE49-F238E27FC236}">
              <a16:creationId xmlns:a16="http://schemas.microsoft.com/office/drawing/2014/main" id="{B8D71855-EB8C-47C9-9D8D-C2D42C33BA8E}"/>
            </a:ext>
          </a:extLst>
        </xdr:cNvPr>
        <xdr:cNvSpPr>
          <a:spLocks noChangeAspect="1" noChangeArrowheads="1"/>
        </xdr:cNvSpPr>
      </xdr:nvSpPr>
      <xdr:spPr bwMode="auto">
        <a:xfrm>
          <a:off x="9925050" y="123558300"/>
          <a:ext cx="304800" cy="1201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36" name="&lt;CD86C774-C6CA-49AC-8EE1-3D42BE8D1271&gt;" descr="Πάγκοι-καθιστικά.jpg">
          <a:extLst>
            <a:ext uri="{FF2B5EF4-FFF2-40B4-BE49-F238E27FC236}">
              <a16:creationId xmlns:a16="http://schemas.microsoft.com/office/drawing/2014/main" id="{7684B8E4-1B46-4183-80AE-D462095D351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7" name="&lt;CD86C774-C6CA-49AC-8EE1-3D42BE8D1271&gt;" descr="Πάγκοι-καθιστικά.jpg">
          <a:extLst>
            <a:ext uri="{FF2B5EF4-FFF2-40B4-BE49-F238E27FC236}">
              <a16:creationId xmlns:a16="http://schemas.microsoft.com/office/drawing/2014/main" id="{5178AC65-D85E-4D01-B5C1-0EA00DD6702B}"/>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38" name="&lt;CD86C774-C6CA-49AC-8EE1-3D42BE8D1271&gt;" descr="Πάγκοι-καθιστικά.jpg">
          <a:extLst>
            <a:ext uri="{FF2B5EF4-FFF2-40B4-BE49-F238E27FC236}">
              <a16:creationId xmlns:a16="http://schemas.microsoft.com/office/drawing/2014/main" id="{B7753D26-D855-47E0-910B-3BE433B2E5A9}"/>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73992</xdr:rowOff>
    </xdr:to>
    <xdr:sp macro="" textlink="">
      <xdr:nvSpPr>
        <xdr:cNvPr id="39" name="&lt;CD86C774-C6CA-49AC-8EE1-3D42BE8D1271&gt;" descr="Πάγκοι-καθιστικά.jpg">
          <a:extLst>
            <a:ext uri="{FF2B5EF4-FFF2-40B4-BE49-F238E27FC236}">
              <a16:creationId xmlns:a16="http://schemas.microsoft.com/office/drawing/2014/main" id="{C44384A6-47E6-40C9-8DBD-34D53813DB66}"/>
            </a:ext>
          </a:extLst>
        </xdr:cNvPr>
        <xdr:cNvSpPr>
          <a:spLocks noChangeAspect="1" noChangeArrowheads="1"/>
        </xdr:cNvSpPr>
      </xdr:nvSpPr>
      <xdr:spPr bwMode="auto">
        <a:xfrm>
          <a:off x="9925050" y="102831900"/>
          <a:ext cx="304800" cy="740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89968</xdr:rowOff>
    </xdr:to>
    <xdr:sp macro="" textlink="">
      <xdr:nvSpPr>
        <xdr:cNvPr id="40" name="&lt;CD86C774-C6CA-49AC-8EE1-3D42BE8D1271&gt;" descr="Πάγκοι-καθιστικά.jpg">
          <a:extLst>
            <a:ext uri="{FF2B5EF4-FFF2-40B4-BE49-F238E27FC236}">
              <a16:creationId xmlns:a16="http://schemas.microsoft.com/office/drawing/2014/main" id="{E5FD1A9B-A1E3-4199-8737-38CAA1795EA4}"/>
            </a:ext>
          </a:extLst>
        </xdr:cNvPr>
        <xdr:cNvSpPr>
          <a:spLocks noChangeAspect="1" noChangeArrowheads="1"/>
        </xdr:cNvSpPr>
      </xdr:nvSpPr>
      <xdr:spPr bwMode="auto">
        <a:xfrm>
          <a:off x="9925050" y="12355830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41" name="&lt;CD86C774-C6CA-49AC-8EE1-3D42BE8D1271&gt;" descr="Πάγκοι-καθιστικά.jpg">
          <a:extLst>
            <a:ext uri="{FF2B5EF4-FFF2-40B4-BE49-F238E27FC236}">
              <a16:creationId xmlns:a16="http://schemas.microsoft.com/office/drawing/2014/main" id="{500D739B-BBEB-43E3-B2AE-5F8581AF2456}"/>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2" name="&lt;CD86C774-C6CA-49AC-8EE1-3D42BE8D1271&gt;" descr="Πάγκοι-καθιστικά.jpg">
          <a:extLst>
            <a:ext uri="{FF2B5EF4-FFF2-40B4-BE49-F238E27FC236}">
              <a16:creationId xmlns:a16="http://schemas.microsoft.com/office/drawing/2014/main" id="{30E37576-1274-49C6-B70E-2606E01FF9A2}"/>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3" name="&lt;CD86C774-C6CA-49AC-8EE1-3D42BE8D1271&gt;" descr="Πάγκοι-καθιστικά.jpg">
          <a:extLst>
            <a:ext uri="{FF2B5EF4-FFF2-40B4-BE49-F238E27FC236}">
              <a16:creationId xmlns:a16="http://schemas.microsoft.com/office/drawing/2014/main" id="{ECDED7BE-ED27-4644-AB80-83C49707D442}"/>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10</xdr:row>
      <xdr:rowOff>73992</xdr:rowOff>
    </xdr:to>
    <xdr:sp macro="" textlink="">
      <xdr:nvSpPr>
        <xdr:cNvPr id="44" name="&lt;CD86C774-C6CA-49AC-8EE1-3D42BE8D1271&gt;" descr="Πάγκοι-καθιστικά.jpg">
          <a:extLst>
            <a:ext uri="{FF2B5EF4-FFF2-40B4-BE49-F238E27FC236}">
              <a16:creationId xmlns:a16="http://schemas.microsoft.com/office/drawing/2014/main" id="{301BBC98-0450-4934-B305-57222E613A52}"/>
            </a:ext>
          </a:extLst>
        </xdr:cNvPr>
        <xdr:cNvSpPr>
          <a:spLocks noChangeAspect="1" noChangeArrowheads="1"/>
        </xdr:cNvSpPr>
      </xdr:nvSpPr>
      <xdr:spPr bwMode="auto">
        <a:xfrm>
          <a:off x="9925050" y="102831900"/>
          <a:ext cx="304800" cy="7407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xdr:row>
      <xdr:rowOff>0</xdr:rowOff>
    </xdr:from>
    <xdr:to>
      <xdr:col>2</xdr:col>
      <xdr:colOff>304800</xdr:colOff>
      <xdr:row>54</xdr:row>
      <xdr:rowOff>89968</xdr:rowOff>
    </xdr:to>
    <xdr:sp macro="" textlink="">
      <xdr:nvSpPr>
        <xdr:cNvPr id="45" name="&lt;CD86C774-C6CA-49AC-8EE1-3D42BE8D1271&gt;" descr="Πάγκοι-καθιστικά.jpg">
          <a:extLst>
            <a:ext uri="{FF2B5EF4-FFF2-40B4-BE49-F238E27FC236}">
              <a16:creationId xmlns:a16="http://schemas.microsoft.com/office/drawing/2014/main" id="{6F649CE9-80F6-4B53-9D14-6048BCB0359D}"/>
            </a:ext>
          </a:extLst>
        </xdr:cNvPr>
        <xdr:cNvSpPr>
          <a:spLocks noChangeAspect="1" noChangeArrowheads="1"/>
        </xdr:cNvSpPr>
      </xdr:nvSpPr>
      <xdr:spPr bwMode="auto">
        <a:xfrm>
          <a:off x="9925050" y="123558300"/>
          <a:ext cx="304800" cy="1137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xdr:row>
      <xdr:rowOff>0</xdr:rowOff>
    </xdr:from>
    <xdr:ext cx="304800" cy="1066798"/>
    <xdr:sp macro="" textlink="">
      <xdr:nvSpPr>
        <xdr:cNvPr id="46" name="&lt;CD86C774-C6CA-49AC-8EE1-3D42BE8D1271&gt;" descr="Πάγκοι-καθιστικά.jpg">
          <a:extLst>
            <a:ext uri="{FF2B5EF4-FFF2-40B4-BE49-F238E27FC236}">
              <a16:creationId xmlns:a16="http://schemas.microsoft.com/office/drawing/2014/main" id="{BBEEDC52-4DDB-4ACC-8CD5-3633225C8FC5}"/>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7" name="&lt;CD86C774-C6CA-49AC-8EE1-3D42BE8D1271&gt;" descr="Πάγκοι-καθιστικά.jpg">
          <a:extLst>
            <a:ext uri="{FF2B5EF4-FFF2-40B4-BE49-F238E27FC236}">
              <a16:creationId xmlns:a16="http://schemas.microsoft.com/office/drawing/2014/main" id="{0AF2183E-3132-4733-9173-28C581D04FC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xdr:row>
      <xdr:rowOff>0</xdr:rowOff>
    </xdr:from>
    <xdr:ext cx="304800" cy="1066798"/>
    <xdr:sp macro="" textlink="">
      <xdr:nvSpPr>
        <xdr:cNvPr id="48" name="&lt;CD86C774-C6CA-49AC-8EE1-3D42BE8D1271&gt;" descr="Πάγκοι-καθιστικά.jpg">
          <a:extLst>
            <a:ext uri="{FF2B5EF4-FFF2-40B4-BE49-F238E27FC236}">
              <a16:creationId xmlns:a16="http://schemas.microsoft.com/office/drawing/2014/main" id="{689D72F4-991C-4EB7-9E7D-1AE31CC7D727}"/>
            </a:ext>
          </a:extLst>
        </xdr:cNvPr>
        <xdr:cNvSpPr>
          <a:spLocks noChangeAspect="1" noChangeArrowheads="1"/>
        </xdr:cNvSpPr>
      </xdr:nvSpPr>
      <xdr:spPr bwMode="auto">
        <a:xfrm>
          <a:off x="9925050" y="1028319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46</xdr:row>
      <xdr:rowOff>0</xdr:rowOff>
    </xdr:from>
    <xdr:to>
      <xdr:col>2</xdr:col>
      <xdr:colOff>304800</xdr:colOff>
      <xdr:row>51</xdr:row>
      <xdr:rowOff>143944</xdr:rowOff>
    </xdr:to>
    <xdr:sp macro="" textlink="">
      <xdr:nvSpPr>
        <xdr:cNvPr id="49" name="&lt;CD86C774-C6CA-49AC-8EE1-3D42BE8D1271&gt;" descr="Πάγκοι-καθιστικά.jpg">
          <a:extLst>
            <a:ext uri="{FF2B5EF4-FFF2-40B4-BE49-F238E27FC236}">
              <a16:creationId xmlns:a16="http://schemas.microsoft.com/office/drawing/2014/main" id="{4A8A8730-8615-4260-B310-00A0673F4554}"/>
            </a:ext>
          </a:extLst>
        </xdr:cNvPr>
        <xdr:cNvSpPr>
          <a:spLocks noChangeAspect="1" noChangeArrowheads="1"/>
        </xdr:cNvSpPr>
      </xdr:nvSpPr>
      <xdr:spPr bwMode="auto">
        <a:xfrm>
          <a:off x="9925050" y="122929650"/>
          <a:ext cx="304800" cy="11916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51</xdr:row>
      <xdr:rowOff>80444</xdr:rowOff>
    </xdr:to>
    <xdr:sp macro="" textlink="">
      <xdr:nvSpPr>
        <xdr:cNvPr id="50" name="&lt;CD86C774-C6CA-49AC-8EE1-3D42BE8D1271&gt;" descr="Πάγκοι-καθιστικά.jpg">
          <a:extLst>
            <a:ext uri="{FF2B5EF4-FFF2-40B4-BE49-F238E27FC236}">
              <a16:creationId xmlns:a16="http://schemas.microsoft.com/office/drawing/2014/main" id="{C69E2B05-8C85-4B01-ABEE-46A8351B2803}"/>
            </a:ext>
          </a:extLst>
        </xdr:cNvPr>
        <xdr:cNvSpPr>
          <a:spLocks noChangeAspect="1" noChangeArrowheads="1"/>
        </xdr:cNvSpPr>
      </xdr:nvSpPr>
      <xdr:spPr bwMode="auto">
        <a:xfrm>
          <a:off x="9925050" y="122929650"/>
          <a:ext cx="304800" cy="1128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46</xdr:row>
      <xdr:rowOff>0</xdr:rowOff>
    </xdr:from>
    <xdr:to>
      <xdr:col>2</xdr:col>
      <xdr:colOff>304800</xdr:colOff>
      <xdr:row>51</xdr:row>
      <xdr:rowOff>80444</xdr:rowOff>
    </xdr:to>
    <xdr:sp macro="" textlink="">
      <xdr:nvSpPr>
        <xdr:cNvPr id="51" name="&lt;CD86C774-C6CA-49AC-8EE1-3D42BE8D1271&gt;" descr="Πάγκοι-καθιστικά.jpg">
          <a:extLst>
            <a:ext uri="{FF2B5EF4-FFF2-40B4-BE49-F238E27FC236}">
              <a16:creationId xmlns:a16="http://schemas.microsoft.com/office/drawing/2014/main" id="{BD23F6E3-7B4B-4C1F-A92F-63210CB39CE1}"/>
            </a:ext>
          </a:extLst>
        </xdr:cNvPr>
        <xdr:cNvSpPr>
          <a:spLocks noChangeAspect="1" noChangeArrowheads="1"/>
        </xdr:cNvSpPr>
      </xdr:nvSpPr>
      <xdr:spPr bwMode="auto">
        <a:xfrm>
          <a:off x="9925050" y="122929650"/>
          <a:ext cx="304800" cy="1128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257464</xdr:rowOff>
    </xdr:to>
    <xdr:sp macro="" textlink="">
      <xdr:nvSpPr>
        <xdr:cNvPr id="2" name="&lt;CD86C774-C6CA-49AC-8EE1-3D42BE8D1271&gt;" descr="Πάγκοι-καθιστικά.jpg">
          <a:extLst>
            <a:ext uri="{FF2B5EF4-FFF2-40B4-BE49-F238E27FC236}">
              <a16:creationId xmlns:a16="http://schemas.microsoft.com/office/drawing/2014/main" id="{93849902-90ED-9E40-9333-10C1A19C6C2F}"/>
            </a:ext>
          </a:extLst>
        </xdr:cNvPr>
        <xdr:cNvSpPr>
          <a:spLocks noChangeAspect="1" noChangeArrowheads="1"/>
        </xdr:cNvSpPr>
      </xdr:nvSpPr>
      <xdr:spPr bwMode="auto">
        <a:xfrm>
          <a:off x="9918700" y="40513000"/>
          <a:ext cx="304800" cy="6731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335722</xdr:rowOff>
    </xdr:to>
    <xdr:sp macro="" textlink="">
      <xdr:nvSpPr>
        <xdr:cNvPr id="3" name="&lt;CD86C774-C6CA-49AC-8EE1-3D42BE8D1271&gt;" descr="Πάγκοι-καθιστικά.jpg">
          <a:extLst>
            <a:ext uri="{FF2B5EF4-FFF2-40B4-BE49-F238E27FC236}">
              <a16:creationId xmlns:a16="http://schemas.microsoft.com/office/drawing/2014/main" id="{E16367D9-8F27-7148-BCCC-30232A228232}"/>
            </a:ext>
          </a:extLst>
        </xdr:cNvPr>
        <xdr:cNvSpPr>
          <a:spLocks noChangeAspect="1" noChangeArrowheads="1"/>
        </xdr:cNvSpPr>
      </xdr:nvSpPr>
      <xdr:spPr bwMode="auto">
        <a:xfrm>
          <a:off x="9918700" y="79362300"/>
          <a:ext cx="304800" cy="1071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34</xdr:row>
      <xdr:rowOff>51546</xdr:rowOff>
    </xdr:to>
    <xdr:sp macro="" textlink="">
      <xdr:nvSpPr>
        <xdr:cNvPr id="4" name="&lt;CD86C774-C6CA-49AC-8EE1-3D42BE8D1271&gt;" descr="Πάγκοι-καθιστικά.jpg">
          <a:extLst>
            <a:ext uri="{FF2B5EF4-FFF2-40B4-BE49-F238E27FC236}">
              <a16:creationId xmlns:a16="http://schemas.microsoft.com/office/drawing/2014/main" id="{CB5C1B36-E02A-6244-B062-68F0565A6F81}"/>
            </a:ext>
          </a:extLst>
        </xdr:cNvPr>
        <xdr:cNvSpPr>
          <a:spLocks noChangeAspect="1" noChangeArrowheads="1"/>
        </xdr:cNvSpPr>
      </xdr:nvSpPr>
      <xdr:spPr bwMode="auto">
        <a:xfrm>
          <a:off x="9918700" y="101904800"/>
          <a:ext cx="304800" cy="1066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4</xdr:row>
      <xdr:rowOff>0</xdr:rowOff>
    </xdr:from>
    <xdr:ext cx="304800" cy="1066798"/>
    <xdr:sp macro="" textlink="">
      <xdr:nvSpPr>
        <xdr:cNvPr id="5" name="&lt;CD86C774-C6CA-49AC-8EE1-3D42BE8D1271&gt;" descr="Πάγκοι-καθιστικά.jpg">
          <a:extLst>
            <a:ext uri="{FF2B5EF4-FFF2-40B4-BE49-F238E27FC236}">
              <a16:creationId xmlns:a16="http://schemas.microsoft.com/office/drawing/2014/main" id="{3E435BA0-374D-8B43-93D0-5C608B2F9536}"/>
            </a:ext>
          </a:extLst>
        </xdr:cNvPr>
        <xdr:cNvSpPr>
          <a:spLocks noChangeAspect="1" noChangeArrowheads="1"/>
        </xdr:cNvSpPr>
      </xdr:nvSpPr>
      <xdr:spPr bwMode="auto">
        <a:xfrm>
          <a:off x="9918700" y="10274300"/>
          <a:ext cx="304800" cy="10667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blk.gr/index.php?view=view_products&amp;option=Reflectors_Umbrellas&amp;item=4160432985&amp;lang=e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blk.gr/index.php?view=view_products&amp;option=Reflectors_Umbrellas&amp;item=4160432985&amp;lang=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blk.gr/index.php?view=view_products&amp;option=Reflectors_Umbrellas&amp;item=4160432985&amp;lang=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F28E-B1F6-6B46-A523-C83652A40878}">
  <sheetPr codeName="Φύλλο1">
    <pageSetUpPr fitToPage="1"/>
  </sheetPr>
  <dimension ref="A1:G482"/>
  <sheetViews>
    <sheetView topLeftCell="A9" zoomScale="80" zoomScaleNormal="80" workbookViewId="0">
      <pane xSplit="2" topLeftCell="C1" activePane="topRight" state="frozen"/>
      <selection pane="topRight" activeCell="G51" sqref="A10:G51"/>
    </sheetView>
  </sheetViews>
  <sheetFormatPr defaultColWidth="11" defaultRowHeight="15" x14ac:dyDescent="0.25"/>
  <cols>
    <col min="1" max="1" width="12.875" style="146" customWidth="1"/>
    <col min="2" max="2" width="117.375" style="163" bestFit="1" customWidth="1"/>
    <col min="3" max="3" width="12.875" style="163" customWidth="1"/>
    <col min="4" max="4" width="12.875" style="164" customWidth="1"/>
    <col min="5" max="5" width="12.875" style="165" customWidth="1"/>
    <col min="6" max="6" width="16" style="165" customWidth="1"/>
    <col min="7" max="7" width="21.5" style="147" bestFit="1" customWidth="1"/>
    <col min="8" max="16384" width="11" style="163"/>
  </cols>
  <sheetData>
    <row r="1" spans="1:7" s="33" customFormat="1" ht="16.5" x14ac:dyDescent="0.25">
      <c r="A1" s="31" t="s">
        <v>0</v>
      </c>
      <c r="D1" s="34"/>
      <c r="E1" s="100"/>
      <c r="F1" s="100"/>
      <c r="G1" s="101"/>
    </row>
    <row r="2" spans="1:7" s="33" customFormat="1" ht="16.5" x14ac:dyDescent="0.25">
      <c r="A2" s="14" t="s">
        <v>1</v>
      </c>
      <c r="B2" s="38"/>
      <c r="C2" s="38"/>
      <c r="D2" s="39"/>
      <c r="E2" s="102"/>
      <c r="F2" s="102"/>
      <c r="G2" s="103" t="s">
        <v>244</v>
      </c>
    </row>
    <row r="3" spans="1:7" s="2" customFormat="1" ht="16.5" x14ac:dyDescent="0.25">
      <c r="A3" s="15"/>
      <c r="D3" s="17"/>
      <c r="E3" s="104"/>
      <c r="F3" s="105"/>
      <c r="G3" s="105"/>
    </row>
    <row r="4" spans="1:7" s="2" customFormat="1" ht="16.5" x14ac:dyDescent="0.25">
      <c r="A4" s="199" t="s">
        <v>245</v>
      </c>
      <c r="B4" s="199"/>
      <c r="C4" s="199"/>
      <c r="D4" s="199"/>
      <c r="E4" s="199"/>
      <c r="F4" s="199"/>
      <c r="G4" s="199"/>
    </row>
    <row r="5" spans="1:7" s="2" customFormat="1" ht="16.5" x14ac:dyDescent="0.25">
      <c r="A5" s="20"/>
      <c r="B5" s="20"/>
      <c r="C5" s="20"/>
      <c r="D5" s="22"/>
      <c r="E5" s="106"/>
      <c r="F5" s="106"/>
      <c r="G5" s="106"/>
    </row>
    <row r="6" spans="1:7" s="1" customFormat="1" ht="39" x14ac:dyDescent="0.25">
      <c r="A6" s="44" t="s">
        <v>4</v>
      </c>
      <c r="B6" s="44" t="s">
        <v>5</v>
      </c>
      <c r="C6" s="44" t="s">
        <v>6</v>
      </c>
      <c r="D6" s="45" t="s">
        <v>7</v>
      </c>
      <c r="E6" s="46" t="s">
        <v>8</v>
      </c>
      <c r="F6" s="46" t="s">
        <v>9</v>
      </c>
      <c r="G6" s="47" t="s">
        <v>10</v>
      </c>
    </row>
    <row r="7" spans="1:7" s="2" customFormat="1" ht="16.5" x14ac:dyDescent="0.25">
      <c r="A7" s="15"/>
      <c r="D7" s="17"/>
      <c r="E7" s="104"/>
      <c r="F7" s="105"/>
      <c r="G7" s="105"/>
    </row>
    <row r="8" spans="1:7" s="108" customFormat="1" ht="18.75" x14ac:dyDescent="0.25">
      <c r="A8" s="107" t="s">
        <v>246</v>
      </c>
      <c r="D8" s="109"/>
      <c r="E8" s="110"/>
      <c r="F8" s="110"/>
      <c r="G8" s="111"/>
    </row>
    <row r="9" spans="1:7" s="2" customFormat="1" ht="16.5" x14ac:dyDescent="0.25">
      <c r="A9" s="15"/>
      <c r="D9" s="17"/>
      <c r="E9" s="104"/>
      <c r="F9" s="105"/>
      <c r="G9" s="105"/>
    </row>
    <row r="10" spans="1:7" s="43" customFormat="1" ht="18" x14ac:dyDescent="0.25">
      <c r="A10" s="167" t="s">
        <v>3</v>
      </c>
      <c r="B10" s="168"/>
      <c r="C10" s="168"/>
      <c r="D10" s="168"/>
      <c r="E10" s="168"/>
      <c r="F10" s="168"/>
      <c r="G10" s="169"/>
    </row>
    <row r="11" spans="1:7" s="2" customFormat="1" ht="179.25" x14ac:dyDescent="0.25">
      <c r="A11" s="11" t="s">
        <v>11</v>
      </c>
      <c r="B11" s="25" t="s">
        <v>235</v>
      </c>
      <c r="C11" s="89" t="s">
        <v>12</v>
      </c>
      <c r="D11" s="6">
        <v>75</v>
      </c>
      <c r="E11" s="112">
        <v>480</v>
      </c>
      <c r="F11" s="113">
        <f>E11*D11</f>
        <v>36000</v>
      </c>
      <c r="G11" s="114">
        <f t="shared" ref="G11" si="0">F11 + (F11*24%)</f>
        <v>44640</v>
      </c>
    </row>
    <row r="12" spans="1:7" s="2" customFormat="1" ht="113.25" x14ac:dyDescent="0.25">
      <c r="A12" s="156" t="s">
        <v>13</v>
      </c>
      <c r="B12" s="13" t="s">
        <v>236</v>
      </c>
      <c r="C12" s="89" t="s">
        <v>12</v>
      </c>
      <c r="D12" s="3">
        <v>380</v>
      </c>
      <c r="E12" s="115">
        <v>154.5</v>
      </c>
      <c r="F12" s="116">
        <f>E12*D12</f>
        <v>58710</v>
      </c>
      <c r="G12" s="117">
        <f>F12 + (F12*24%)</f>
        <v>72800.399999999994</v>
      </c>
    </row>
    <row r="13" spans="1:7" s="2" customFormat="1" ht="140.1" customHeight="1" x14ac:dyDescent="0.25">
      <c r="A13" s="198" t="s">
        <v>14</v>
      </c>
      <c r="B13" s="189" t="s">
        <v>247</v>
      </c>
      <c r="C13" s="189"/>
      <c r="D13" s="189"/>
      <c r="E13" s="189"/>
      <c r="F13" s="189"/>
      <c r="G13" s="189"/>
    </row>
    <row r="14" spans="1:7" s="2" customFormat="1" ht="16.5" x14ac:dyDescent="0.25">
      <c r="A14" s="198"/>
      <c r="B14" s="118" t="s">
        <v>207</v>
      </c>
      <c r="C14" s="89" t="s">
        <v>12</v>
      </c>
      <c r="D14" s="3">
        <v>2</v>
      </c>
      <c r="E14" s="119">
        <v>2700</v>
      </c>
      <c r="F14" s="116">
        <f t="shared" ref="F14:F18" si="1">E14*D14</f>
        <v>5400</v>
      </c>
      <c r="G14" s="117">
        <f>F14 + (F14*24%)</f>
        <v>6696</v>
      </c>
    </row>
    <row r="15" spans="1:7" s="2" customFormat="1" ht="16.5" x14ac:dyDescent="0.25">
      <c r="A15" s="198"/>
      <c r="B15" s="118" t="s">
        <v>208</v>
      </c>
      <c r="C15" s="89" t="s">
        <v>12</v>
      </c>
      <c r="D15" s="3">
        <v>1</v>
      </c>
      <c r="E15" s="119">
        <v>3700</v>
      </c>
      <c r="F15" s="116">
        <f t="shared" si="1"/>
        <v>3700</v>
      </c>
      <c r="G15" s="117">
        <f>F15 + (F15*24%)</f>
        <v>4588</v>
      </c>
    </row>
    <row r="16" spans="1:7" s="2" customFormat="1" ht="16.5" x14ac:dyDescent="0.25">
      <c r="A16" s="198"/>
      <c r="B16" s="118" t="s">
        <v>209</v>
      </c>
      <c r="C16" s="89" t="s">
        <v>12</v>
      </c>
      <c r="D16" s="3">
        <v>1</v>
      </c>
      <c r="E16" s="119">
        <v>1900</v>
      </c>
      <c r="F16" s="116">
        <f t="shared" si="1"/>
        <v>1900</v>
      </c>
      <c r="G16" s="117">
        <f>F16 + (F16*24%)</f>
        <v>2356</v>
      </c>
    </row>
    <row r="17" spans="1:7" s="2" customFormat="1" ht="16.5" x14ac:dyDescent="0.25">
      <c r="A17" s="198"/>
      <c r="B17" s="118" t="s">
        <v>210</v>
      </c>
      <c r="C17" s="89" t="s">
        <v>12</v>
      </c>
      <c r="D17" s="3">
        <v>1</v>
      </c>
      <c r="E17" s="119">
        <v>1500</v>
      </c>
      <c r="F17" s="116">
        <f t="shared" si="1"/>
        <v>1500</v>
      </c>
      <c r="G17" s="117">
        <f t="shared" ref="G17:G18" si="2">F17 + (F17*24%)</f>
        <v>1860</v>
      </c>
    </row>
    <row r="18" spans="1:7" s="2" customFormat="1" ht="16.5" x14ac:dyDescent="0.25">
      <c r="A18" s="198"/>
      <c r="B18" s="118" t="s">
        <v>211</v>
      </c>
      <c r="C18" s="89" t="s">
        <v>12</v>
      </c>
      <c r="D18" s="3">
        <v>1</v>
      </c>
      <c r="E18" s="119">
        <v>938</v>
      </c>
      <c r="F18" s="116">
        <f t="shared" si="1"/>
        <v>938</v>
      </c>
      <c r="G18" s="117">
        <f t="shared" si="2"/>
        <v>1163.1199999999999</v>
      </c>
    </row>
    <row r="19" spans="1:7" s="2" customFormat="1" ht="140.1" customHeight="1" x14ac:dyDescent="0.25">
      <c r="A19" s="198" t="s">
        <v>15</v>
      </c>
      <c r="B19" s="189" t="s">
        <v>248</v>
      </c>
      <c r="C19" s="189"/>
      <c r="D19" s="189"/>
      <c r="E19" s="189"/>
      <c r="F19" s="189"/>
      <c r="G19" s="189"/>
    </row>
    <row r="20" spans="1:7" s="2" customFormat="1" ht="16.5" x14ac:dyDescent="0.25">
      <c r="A20" s="198"/>
      <c r="B20" s="118" t="s">
        <v>212</v>
      </c>
      <c r="C20" s="94" t="s">
        <v>12</v>
      </c>
      <c r="D20" s="10">
        <v>4</v>
      </c>
      <c r="E20" s="112">
        <v>1048</v>
      </c>
      <c r="F20" s="120">
        <f t="shared" ref="F20:F25" si="3">E20*D20</f>
        <v>4192</v>
      </c>
      <c r="G20" s="121">
        <f t="shared" ref="G20:G28" si="4">F20 + (F20*24%)</f>
        <v>5198.08</v>
      </c>
    </row>
    <row r="21" spans="1:7" s="2" customFormat="1" ht="16.5" x14ac:dyDescent="0.25">
      <c r="A21" s="198"/>
      <c r="B21" s="118" t="s">
        <v>213</v>
      </c>
      <c r="C21" s="94" t="s">
        <v>12</v>
      </c>
      <c r="D21" s="10">
        <v>1</v>
      </c>
      <c r="E21" s="112">
        <v>2026</v>
      </c>
      <c r="F21" s="120">
        <f t="shared" si="3"/>
        <v>2026</v>
      </c>
      <c r="G21" s="121">
        <f t="shared" si="4"/>
        <v>2512.2399999999998</v>
      </c>
    </row>
    <row r="22" spans="1:7" s="2" customFormat="1" ht="16.5" x14ac:dyDescent="0.25">
      <c r="A22" s="198"/>
      <c r="B22" s="118" t="s">
        <v>214</v>
      </c>
      <c r="C22" s="94" t="s">
        <v>12</v>
      </c>
      <c r="D22" s="10">
        <v>1</v>
      </c>
      <c r="E22" s="112">
        <v>2026</v>
      </c>
      <c r="F22" s="120">
        <f t="shared" si="3"/>
        <v>2026</v>
      </c>
      <c r="G22" s="121">
        <f t="shared" si="4"/>
        <v>2512.2399999999998</v>
      </c>
    </row>
    <row r="23" spans="1:7" s="2" customFormat="1" ht="16.5" x14ac:dyDescent="0.25">
      <c r="A23" s="198"/>
      <c r="B23" s="118" t="s">
        <v>215</v>
      </c>
      <c r="C23" s="94" t="s">
        <v>12</v>
      </c>
      <c r="D23" s="10">
        <v>8</v>
      </c>
      <c r="E23" s="112">
        <v>452</v>
      </c>
      <c r="F23" s="120">
        <f t="shared" si="3"/>
        <v>3616</v>
      </c>
      <c r="G23" s="121">
        <f t="shared" si="4"/>
        <v>4483.84</v>
      </c>
    </row>
    <row r="24" spans="1:7" s="2" customFormat="1" ht="82.5" x14ac:dyDescent="0.25">
      <c r="A24" s="198"/>
      <c r="B24" s="118" t="s">
        <v>216</v>
      </c>
      <c r="C24" s="94" t="s">
        <v>12</v>
      </c>
      <c r="D24" s="10">
        <v>6</v>
      </c>
      <c r="E24" s="112">
        <v>144</v>
      </c>
      <c r="F24" s="120">
        <f t="shared" si="3"/>
        <v>864</v>
      </c>
      <c r="G24" s="121">
        <f t="shared" si="4"/>
        <v>1071.3599999999999</v>
      </c>
    </row>
    <row r="25" spans="1:7" s="2" customFormat="1" ht="82.5" x14ac:dyDescent="0.25">
      <c r="A25" s="198"/>
      <c r="B25" s="118" t="s">
        <v>217</v>
      </c>
      <c r="C25" s="94" t="s">
        <v>12</v>
      </c>
      <c r="D25" s="10">
        <v>5</v>
      </c>
      <c r="E25" s="112">
        <v>82</v>
      </c>
      <c r="F25" s="120">
        <f t="shared" si="3"/>
        <v>410</v>
      </c>
      <c r="G25" s="121">
        <f t="shared" si="4"/>
        <v>508.4</v>
      </c>
    </row>
    <row r="26" spans="1:7" s="2" customFormat="1" ht="129.75" x14ac:dyDescent="0.25">
      <c r="A26" s="156" t="s">
        <v>16</v>
      </c>
      <c r="B26" s="25" t="s">
        <v>237</v>
      </c>
      <c r="C26" s="89" t="s">
        <v>12</v>
      </c>
      <c r="D26" s="3">
        <v>23</v>
      </c>
      <c r="E26" s="115">
        <v>300</v>
      </c>
      <c r="F26" s="116">
        <f>E26*D26</f>
        <v>6900</v>
      </c>
      <c r="G26" s="117">
        <f t="shared" si="4"/>
        <v>8556</v>
      </c>
    </row>
    <row r="27" spans="1:7" s="2" customFormat="1" ht="99" x14ac:dyDescent="0.25">
      <c r="A27" s="156" t="s">
        <v>17</v>
      </c>
      <c r="B27" s="25" t="s">
        <v>218</v>
      </c>
      <c r="C27" s="89" t="s">
        <v>12</v>
      </c>
      <c r="D27" s="3">
        <v>16</v>
      </c>
      <c r="E27" s="115">
        <v>206</v>
      </c>
      <c r="F27" s="116">
        <f>E27*D27</f>
        <v>3296</v>
      </c>
      <c r="G27" s="117">
        <f t="shared" si="4"/>
        <v>4087.04</v>
      </c>
    </row>
    <row r="28" spans="1:7" s="9" customFormat="1" ht="181.5" x14ac:dyDescent="0.25">
      <c r="A28" s="156" t="s">
        <v>18</v>
      </c>
      <c r="B28" s="25" t="s">
        <v>238</v>
      </c>
      <c r="C28" s="89" t="s">
        <v>12</v>
      </c>
      <c r="D28" s="3">
        <v>6</v>
      </c>
      <c r="E28" s="115">
        <v>365</v>
      </c>
      <c r="F28" s="116">
        <f>E28*D28</f>
        <v>2190</v>
      </c>
      <c r="G28" s="117">
        <f t="shared" si="4"/>
        <v>2715.6</v>
      </c>
    </row>
    <row r="29" spans="1:7" ht="80.25" x14ac:dyDescent="0.25">
      <c r="A29" s="11" t="s">
        <v>19</v>
      </c>
      <c r="B29" s="13" t="s">
        <v>219</v>
      </c>
      <c r="C29" s="89" t="s">
        <v>12</v>
      </c>
      <c r="D29" s="7">
        <v>21</v>
      </c>
      <c r="E29" s="115">
        <v>150</v>
      </c>
      <c r="F29" s="122">
        <f>E29*D29</f>
        <v>3150</v>
      </c>
      <c r="G29" s="123">
        <f>F29 + (F29*24%)</f>
        <v>3906</v>
      </c>
    </row>
    <row r="30" spans="1:7" x14ac:dyDescent="0.25">
      <c r="A30" s="185" t="s">
        <v>20</v>
      </c>
      <c r="B30" s="185"/>
      <c r="C30" s="185"/>
      <c r="D30" s="185"/>
      <c r="E30" s="185"/>
      <c r="F30" s="185"/>
      <c r="G30" s="124">
        <f>SUM(G20:G29,G14:G18,G11:G12)</f>
        <v>169654.32</v>
      </c>
    </row>
    <row r="31" spans="1:7" s="43" customFormat="1" ht="15" customHeight="1" x14ac:dyDescent="0.25">
      <c r="A31" s="167" t="s">
        <v>125</v>
      </c>
      <c r="B31" s="168"/>
      <c r="C31" s="168"/>
      <c r="D31" s="168"/>
      <c r="E31" s="168"/>
      <c r="F31" s="168"/>
      <c r="G31" s="169"/>
    </row>
    <row r="32" spans="1:7" s="2" customFormat="1" ht="129.75" x14ac:dyDescent="0.25">
      <c r="A32" s="11" t="s">
        <v>126</v>
      </c>
      <c r="B32" s="25" t="s">
        <v>249</v>
      </c>
      <c r="C32" s="89" t="s">
        <v>12</v>
      </c>
      <c r="D32" s="6">
        <v>82</v>
      </c>
      <c r="E32" s="112">
        <v>439</v>
      </c>
      <c r="F32" s="113">
        <f>E32*D32</f>
        <v>35998</v>
      </c>
      <c r="G32" s="114">
        <f t="shared" ref="G32" si="5">F32 + (F32*24%)</f>
        <v>44637.520000000004</v>
      </c>
    </row>
    <row r="33" spans="1:7" s="2" customFormat="1" ht="113.25" x14ac:dyDescent="0.25">
      <c r="A33" s="156" t="s">
        <v>127</v>
      </c>
      <c r="B33" s="25" t="s">
        <v>239</v>
      </c>
      <c r="C33" s="89" t="s">
        <v>12</v>
      </c>
      <c r="D33" s="3">
        <v>230</v>
      </c>
      <c r="E33" s="115">
        <v>154.5</v>
      </c>
      <c r="F33" s="116">
        <f>E33*D33</f>
        <v>35535</v>
      </c>
      <c r="G33" s="117">
        <f>F33 + (F33*24%)</f>
        <v>44063.4</v>
      </c>
    </row>
    <row r="34" spans="1:7" s="2" customFormat="1" ht="80.25" x14ac:dyDescent="0.25">
      <c r="A34" s="156" t="s">
        <v>128</v>
      </c>
      <c r="B34" s="25" t="s">
        <v>250</v>
      </c>
      <c r="C34" s="89" t="s">
        <v>12</v>
      </c>
      <c r="D34" s="3">
        <v>47</v>
      </c>
      <c r="E34" s="115">
        <v>160</v>
      </c>
      <c r="F34" s="116">
        <f>E34*D34</f>
        <v>7520</v>
      </c>
      <c r="G34" s="117">
        <f>F34 + (F34*24%)</f>
        <v>9324.7999999999993</v>
      </c>
    </row>
    <row r="35" spans="1:7" s="2" customFormat="1" ht="140.1" customHeight="1" x14ac:dyDescent="0.25">
      <c r="A35" s="198" t="s">
        <v>129</v>
      </c>
      <c r="B35" s="189" t="s">
        <v>251</v>
      </c>
      <c r="C35" s="189"/>
      <c r="D35" s="189"/>
      <c r="E35" s="189"/>
      <c r="F35" s="189"/>
      <c r="G35" s="189"/>
    </row>
    <row r="36" spans="1:7" s="2" customFormat="1" ht="16.5" x14ac:dyDescent="0.25">
      <c r="A36" s="198"/>
      <c r="B36" s="118" t="s">
        <v>220</v>
      </c>
      <c r="C36" s="89" t="s">
        <v>12</v>
      </c>
      <c r="D36" s="3">
        <v>2</v>
      </c>
      <c r="E36" s="119">
        <v>3700</v>
      </c>
      <c r="F36" s="116">
        <f t="shared" ref="F36:F38" si="6">E36*D36</f>
        <v>7400</v>
      </c>
      <c r="G36" s="117">
        <f>F36 + (F36*24%)</f>
        <v>9176</v>
      </c>
    </row>
    <row r="37" spans="1:7" s="2" customFormat="1" ht="16.5" x14ac:dyDescent="0.25">
      <c r="A37" s="198"/>
      <c r="B37" s="118" t="s">
        <v>221</v>
      </c>
      <c r="C37" s="89" t="s">
        <v>12</v>
      </c>
      <c r="D37" s="3">
        <v>4</v>
      </c>
      <c r="E37" s="119">
        <v>1945</v>
      </c>
      <c r="F37" s="116">
        <f t="shared" si="6"/>
        <v>7780</v>
      </c>
      <c r="G37" s="117">
        <f>F37 + (F37*24%)</f>
        <v>9647.2000000000007</v>
      </c>
    </row>
    <row r="38" spans="1:7" s="2" customFormat="1" ht="16.5" x14ac:dyDescent="0.25">
      <c r="A38" s="198"/>
      <c r="B38" s="118" t="s">
        <v>222</v>
      </c>
      <c r="C38" s="89" t="s">
        <v>12</v>
      </c>
      <c r="D38" s="3">
        <v>12</v>
      </c>
      <c r="E38" s="119">
        <v>1100</v>
      </c>
      <c r="F38" s="116">
        <f t="shared" si="6"/>
        <v>13200</v>
      </c>
      <c r="G38" s="117">
        <f t="shared" ref="G38" si="7">F38 + (F38*24%)</f>
        <v>16368</v>
      </c>
    </row>
    <row r="39" spans="1:7" s="2" customFormat="1" ht="140.1" customHeight="1" x14ac:dyDescent="0.25">
      <c r="A39" s="198" t="s">
        <v>130</v>
      </c>
      <c r="B39" s="189" t="s">
        <v>252</v>
      </c>
      <c r="C39" s="189"/>
      <c r="D39" s="189"/>
      <c r="E39" s="189"/>
      <c r="F39" s="189"/>
      <c r="G39" s="189"/>
    </row>
    <row r="40" spans="1:7" s="2" customFormat="1" ht="16.5" x14ac:dyDescent="0.25">
      <c r="A40" s="198"/>
      <c r="B40" s="118" t="s">
        <v>223</v>
      </c>
      <c r="C40" s="89" t="s">
        <v>12</v>
      </c>
      <c r="D40" s="3">
        <v>3</v>
      </c>
      <c r="E40" s="119">
        <v>1050</v>
      </c>
      <c r="F40" s="116">
        <f t="shared" ref="F40:F45" si="8">E40*D40</f>
        <v>3150</v>
      </c>
      <c r="G40" s="117">
        <f t="shared" ref="G40:G48" si="9">F40 + (F40*24%)</f>
        <v>3906</v>
      </c>
    </row>
    <row r="41" spans="1:7" s="2" customFormat="1" ht="16.5" x14ac:dyDescent="0.25">
      <c r="A41" s="198"/>
      <c r="B41" s="118" t="s">
        <v>224</v>
      </c>
      <c r="C41" s="89" t="s">
        <v>12</v>
      </c>
      <c r="D41" s="3">
        <v>1</v>
      </c>
      <c r="E41" s="119">
        <v>3074</v>
      </c>
      <c r="F41" s="116">
        <f t="shared" si="8"/>
        <v>3074</v>
      </c>
      <c r="G41" s="117">
        <f t="shared" si="9"/>
        <v>3811.76</v>
      </c>
    </row>
    <row r="42" spans="1:7" s="2" customFormat="1" ht="16.5" x14ac:dyDescent="0.25">
      <c r="A42" s="198"/>
      <c r="B42" s="118" t="s">
        <v>225</v>
      </c>
      <c r="C42" s="89" t="s">
        <v>12</v>
      </c>
      <c r="D42" s="3">
        <v>2</v>
      </c>
      <c r="E42" s="119">
        <v>2026</v>
      </c>
      <c r="F42" s="116">
        <f t="shared" si="8"/>
        <v>4052</v>
      </c>
      <c r="G42" s="117">
        <f t="shared" si="9"/>
        <v>5024.4799999999996</v>
      </c>
    </row>
    <row r="43" spans="1:7" s="2" customFormat="1" ht="16.5" x14ac:dyDescent="0.25">
      <c r="A43" s="198"/>
      <c r="B43" s="118" t="s">
        <v>226</v>
      </c>
      <c r="C43" s="89" t="s">
        <v>12</v>
      </c>
      <c r="D43" s="3">
        <v>10</v>
      </c>
      <c r="E43" s="119">
        <v>450</v>
      </c>
      <c r="F43" s="116">
        <f t="shared" si="8"/>
        <v>4500</v>
      </c>
      <c r="G43" s="117">
        <f t="shared" si="9"/>
        <v>5580</v>
      </c>
    </row>
    <row r="44" spans="1:7" s="2" customFormat="1" ht="82.5" x14ac:dyDescent="0.25">
      <c r="A44" s="198"/>
      <c r="B44" s="118" t="s">
        <v>227</v>
      </c>
      <c r="C44" s="89" t="s">
        <v>12</v>
      </c>
      <c r="D44" s="3">
        <v>9</v>
      </c>
      <c r="E44" s="119">
        <v>144</v>
      </c>
      <c r="F44" s="116">
        <f t="shared" si="8"/>
        <v>1296</v>
      </c>
      <c r="G44" s="117">
        <f t="shared" si="9"/>
        <v>1607.04</v>
      </c>
    </row>
    <row r="45" spans="1:7" s="2" customFormat="1" ht="82.5" x14ac:dyDescent="0.25">
      <c r="A45" s="198"/>
      <c r="B45" s="118" t="s">
        <v>228</v>
      </c>
      <c r="C45" s="89" t="s">
        <v>12</v>
      </c>
      <c r="D45" s="3">
        <v>13</v>
      </c>
      <c r="E45" s="119">
        <v>82</v>
      </c>
      <c r="F45" s="116">
        <f t="shared" si="8"/>
        <v>1066</v>
      </c>
      <c r="G45" s="117">
        <f t="shared" si="9"/>
        <v>1321.84</v>
      </c>
    </row>
    <row r="46" spans="1:7" s="2" customFormat="1" ht="129.75" x14ac:dyDescent="0.25">
      <c r="A46" s="156" t="s">
        <v>131</v>
      </c>
      <c r="B46" s="25" t="s">
        <v>240</v>
      </c>
      <c r="C46" s="89" t="s">
        <v>12</v>
      </c>
      <c r="D46" s="3">
        <v>30</v>
      </c>
      <c r="E46" s="115">
        <v>300</v>
      </c>
      <c r="F46" s="116">
        <f>E46*D46</f>
        <v>9000</v>
      </c>
      <c r="G46" s="117">
        <f t="shared" si="9"/>
        <v>11160</v>
      </c>
    </row>
    <row r="47" spans="1:7" s="2" customFormat="1" ht="82.5" x14ac:dyDescent="0.25">
      <c r="A47" s="156" t="s">
        <v>132</v>
      </c>
      <c r="B47" s="25" t="s">
        <v>241</v>
      </c>
      <c r="C47" s="89" t="s">
        <v>12</v>
      </c>
      <c r="D47" s="3">
        <v>70</v>
      </c>
      <c r="E47" s="115">
        <v>206</v>
      </c>
      <c r="F47" s="116">
        <f>E47*D47</f>
        <v>14420</v>
      </c>
      <c r="G47" s="117">
        <f t="shared" si="9"/>
        <v>17880.8</v>
      </c>
    </row>
    <row r="48" spans="1:7" s="2" customFormat="1" ht="129.75" x14ac:dyDescent="0.25">
      <c r="A48" s="11" t="s">
        <v>133</v>
      </c>
      <c r="B48" s="13" t="s">
        <v>253</v>
      </c>
      <c r="C48" s="89" t="s">
        <v>12</v>
      </c>
      <c r="D48" s="6">
        <v>23</v>
      </c>
      <c r="E48" s="112">
        <v>360</v>
      </c>
      <c r="F48" s="113">
        <f>E48*D48</f>
        <v>8280</v>
      </c>
      <c r="G48" s="114">
        <f t="shared" si="9"/>
        <v>10267.200000000001</v>
      </c>
    </row>
    <row r="49" spans="1:7" ht="80.25" x14ac:dyDescent="0.25">
      <c r="A49" s="11" t="s">
        <v>229</v>
      </c>
      <c r="B49" s="13" t="s">
        <v>230</v>
      </c>
      <c r="C49" s="89" t="s">
        <v>12</v>
      </c>
      <c r="D49" s="7">
        <v>6</v>
      </c>
      <c r="E49" s="115">
        <v>150</v>
      </c>
      <c r="F49" s="122">
        <f>E49*D49</f>
        <v>900</v>
      </c>
      <c r="G49" s="123">
        <f>F49 + (F49*24%)</f>
        <v>1116</v>
      </c>
    </row>
    <row r="50" spans="1:7" x14ac:dyDescent="0.25">
      <c r="A50" s="185" t="s">
        <v>20</v>
      </c>
      <c r="B50" s="185"/>
      <c r="C50" s="185"/>
      <c r="D50" s="185"/>
      <c r="E50" s="185"/>
      <c r="F50" s="185"/>
      <c r="G50" s="124">
        <f>SUM(G40:G49,G36:G38,G32:G34)</f>
        <v>194892.03999999998</v>
      </c>
    </row>
    <row r="51" spans="1:7" x14ac:dyDescent="0.25">
      <c r="A51" s="166" t="s">
        <v>254</v>
      </c>
      <c r="B51" s="166"/>
      <c r="C51" s="166"/>
      <c r="D51" s="166"/>
      <c r="E51" s="166"/>
      <c r="F51" s="166" t="s">
        <v>206</v>
      </c>
      <c r="G51" s="125">
        <f>SUM(G50,G30)</f>
        <v>364546.36</v>
      </c>
    </row>
    <row r="52" spans="1:7" s="2" customFormat="1" ht="16.5" x14ac:dyDescent="0.25">
      <c r="A52" s="20"/>
      <c r="B52" s="20"/>
      <c r="C52" s="20"/>
      <c r="D52" s="22"/>
      <c r="E52" s="106"/>
      <c r="F52" s="106"/>
      <c r="G52" s="106"/>
    </row>
    <row r="53" spans="1:7" s="108" customFormat="1" ht="18.75" x14ac:dyDescent="0.25">
      <c r="A53" s="107" t="s">
        <v>255</v>
      </c>
      <c r="D53" s="109"/>
      <c r="E53" s="110"/>
      <c r="F53" s="110"/>
      <c r="G53" s="111"/>
    </row>
    <row r="54" spans="1:7" s="2" customFormat="1" ht="16.5" x14ac:dyDescent="0.25">
      <c r="A54" s="20"/>
      <c r="B54" s="20"/>
      <c r="C54" s="20"/>
      <c r="D54" s="22"/>
      <c r="E54" s="106"/>
      <c r="F54" s="106"/>
      <c r="G54" s="106"/>
    </row>
    <row r="55" spans="1:7" s="1" customFormat="1" ht="39" x14ac:dyDescent="0.25">
      <c r="A55" s="44" t="s">
        <v>4</v>
      </c>
      <c r="B55" s="44" t="s">
        <v>5</v>
      </c>
      <c r="C55" s="44" t="s">
        <v>6</v>
      </c>
      <c r="D55" s="45" t="s">
        <v>7</v>
      </c>
      <c r="E55" s="46" t="s">
        <v>8</v>
      </c>
      <c r="F55" s="46" t="s">
        <v>9</v>
      </c>
      <c r="G55" s="47" t="s">
        <v>10</v>
      </c>
    </row>
    <row r="56" spans="1:7" s="43" customFormat="1" ht="18" x14ac:dyDescent="0.25">
      <c r="A56" s="167" t="s">
        <v>3</v>
      </c>
      <c r="B56" s="168"/>
      <c r="C56" s="168"/>
      <c r="D56" s="168"/>
      <c r="E56" s="168"/>
      <c r="F56" s="168"/>
      <c r="G56" s="169"/>
    </row>
    <row r="57" spans="1:7" s="2" customFormat="1" ht="63.75" x14ac:dyDescent="0.25">
      <c r="A57" s="156" t="s">
        <v>21</v>
      </c>
      <c r="B57" s="13" t="s">
        <v>22</v>
      </c>
      <c r="C57" s="89" t="s">
        <v>12</v>
      </c>
      <c r="D57" s="6">
        <v>112</v>
      </c>
      <c r="E57" s="112">
        <v>100</v>
      </c>
      <c r="F57" s="113">
        <f>SUM(D57*E57)</f>
        <v>11200</v>
      </c>
      <c r="G57" s="114">
        <f t="shared" ref="G57:G73" si="10">F57 + (F57*24%)</f>
        <v>13888</v>
      </c>
    </row>
    <row r="58" spans="1:7" s="2" customFormat="1" ht="63.75" x14ac:dyDescent="0.25">
      <c r="A58" s="11" t="s">
        <v>23</v>
      </c>
      <c r="B58" s="13" t="s">
        <v>24</v>
      </c>
      <c r="C58" s="89" t="s">
        <v>12</v>
      </c>
      <c r="D58" s="6">
        <v>4</v>
      </c>
      <c r="E58" s="112">
        <v>110</v>
      </c>
      <c r="F58" s="113">
        <f>E58*D58</f>
        <v>440</v>
      </c>
      <c r="G58" s="114">
        <f t="shared" si="10"/>
        <v>545.6</v>
      </c>
    </row>
    <row r="59" spans="1:7" s="2" customFormat="1" ht="63.75" x14ac:dyDescent="0.25">
      <c r="A59" s="11" t="s">
        <v>25</v>
      </c>
      <c r="B59" s="13" t="s">
        <v>26</v>
      </c>
      <c r="C59" s="89" t="s">
        <v>12</v>
      </c>
      <c r="D59" s="6">
        <v>3</v>
      </c>
      <c r="E59" s="112">
        <v>160</v>
      </c>
      <c r="F59" s="113">
        <f>E59*D59</f>
        <v>480</v>
      </c>
      <c r="G59" s="114">
        <f t="shared" si="10"/>
        <v>595.20000000000005</v>
      </c>
    </row>
    <row r="60" spans="1:7" s="2" customFormat="1" ht="47.25" x14ac:dyDescent="0.25">
      <c r="A60" s="11" t="s">
        <v>27</v>
      </c>
      <c r="B60" s="13" t="s">
        <v>28</v>
      </c>
      <c r="C60" s="89" t="s">
        <v>12</v>
      </c>
      <c r="D60" s="6">
        <v>9</v>
      </c>
      <c r="E60" s="112">
        <v>80</v>
      </c>
      <c r="F60" s="113">
        <f>E60*D60</f>
        <v>720</v>
      </c>
      <c r="G60" s="114">
        <f t="shared" si="10"/>
        <v>892.8</v>
      </c>
    </row>
    <row r="61" spans="1:7" s="2" customFormat="1" ht="63.75" x14ac:dyDescent="0.25">
      <c r="A61" s="156" t="s">
        <v>29</v>
      </c>
      <c r="B61" s="13" t="s">
        <v>30</v>
      </c>
      <c r="C61" s="89" t="s">
        <v>12</v>
      </c>
      <c r="D61" s="6">
        <v>3</v>
      </c>
      <c r="E61" s="112">
        <v>120</v>
      </c>
      <c r="F61" s="113">
        <f t="shared" ref="F61:F72" si="11">SUM(D61*E61)</f>
        <v>360</v>
      </c>
      <c r="G61" s="114">
        <f t="shared" si="10"/>
        <v>446.4</v>
      </c>
    </row>
    <row r="62" spans="1:7" s="2" customFormat="1" ht="63.75" x14ac:dyDescent="0.25">
      <c r="A62" s="156" t="s">
        <v>31</v>
      </c>
      <c r="B62" s="13" t="s">
        <v>32</v>
      </c>
      <c r="C62" s="89" t="s">
        <v>12</v>
      </c>
      <c r="D62" s="6">
        <v>3</v>
      </c>
      <c r="E62" s="112">
        <v>65</v>
      </c>
      <c r="F62" s="113">
        <f t="shared" si="11"/>
        <v>195</v>
      </c>
      <c r="G62" s="114">
        <f t="shared" si="10"/>
        <v>241.8</v>
      </c>
    </row>
    <row r="63" spans="1:7" s="2" customFormat="1" ht="63.75" x14ac:dyDescent="0.25">
      <c r="A63" s="156" t="s">
        <v>33</v>
      </c>
      <c r="B63" s="13" t="s">
        <v>34</v>
      </c>
      <c r="C63" s="89" t="s">
        <v>12</v>
      </c>
      <c r="D63" s="6">
        <v>3</v>
      </c>
      <c r="E63" s="112">
        <v>60</v>
      </c>
      <c r="F63" s="113">
        <f t="shared" si="11"/>
        <v>180</v>
      </c>
      <c r="G63" s="114">
        <f t="shared" si="10"/>
        <v>223.2</v>
      </c>
    </row>
    <row r="64" spans="1:7" s="8" customFormat="1" ht="63.75" x14ac:dyDescent="0.25">
      <c r="A64" s="156" t="s">
        <v>35</v>
      </c>
      <c r="B64" s="13" t="s">
        <v>36</v>
      </c>
      <c r="C64" s="89" t="s">
        <v>12</v>
      </c>
      <c r="D64" s="6">
        <v>3</v>
      </c>
      <c r="E64" s="112">
        <v>55</v>
      </c>
      <c r="F64" s="113">
        <f t="shared" si="11"/>
        <v>165</v>
      </c>
      <c r="G64" s="114">
        <f t="shared" si="10"/>
        <v>204.6</v>
      </c>
    </row>
    <row r="65" spans="1:7" s="2" customFormat="1" ht="78" x14ac:dyDescent="0.25">
      <c r="A65" s="156" t="s">
        <v>37</v>
      </c>
      <c r="B65" s="13" t="s">
        <v>38</v>
      </c>
      <c r="C65" s="89" t="s">
        <v>12</v>
      </c>
      <c r="D65" s="6">
        <v>3</v>
      </c>
      <c r="E65" s="112">
        <v>145</v>
      </c>
      <c r="F65" s="113">
        <f t="shared" si="11"/>
        <v>435</v>
      </c>
      <c r="G65" s="114">
        <f t="shared" si="10"/>
        <v>539.4</v>
      </c>
    </row>
    <row r="66" spans="1:7" s="2" customFormat="1" ht="47.25" x14ac:dyDescent="0.25">
      <c r="A66" s="156" t="s">
        <v>39</v>
      </c>
      <c r="B66" s="13" t="s">
        <v>40</v>
      </c>
      <c r="C66" s="89" t="s">
        <v>12</v>
      </c>
      <c r="D66" s="6">
        <v>1</v>
      </c>
      <c r="E66" s="112">
        <v>240</v>
      </c>
      <c r="F66" s="113">
        <f t="shared" si="11"/>
        <v>240</v>
      </c>
      <c r="G66" s="114">
        <f t="shared" si="10"/>
        <v>297.60000000000002</v>
      </c>
    </row>
    <row r="67" spans="1:7" s="8" customFormat="1" ht="47.25" x14ac:dyDescent="0.25">
      <c r="A67" s="156" t="s">
        <v>41</v>
      </c>
      <c r="B67" s="13" t="s">
        <v>42</v>
      </c>
      <c r="C67" s="89" t="s">
        <v>12</v>
      </c>
      <c r="D67" s="6">
        <v>3</v>
      </c>
      <c r="E67" s="112">
        <v>160</v>
      </c>
      <c r="F67" s="113">
        <f t="shared" si="11"/>
        <v>480</v>
      </c>
      <c r="G67" s="114">
        <f t="shared" si="10"/>
        <v>595.20000000000005</v>
      </c>
    </row>
    <row r="68" spans="1:7" s="2" customFormat="1" ht="63.75" x14ac:dyDescent="0.25">
      <c r="A68" s="156" t="s">
        <v>43</v>
      </c>
      <c r="B68" s="13" t="s">
        <v>44</v>
      </c>
      <c r="C68" s="89" t="s">
        <v>12</v>
      </c>
      <c r="D68" s="6">
        <v>1</v>
      </c>
      <c r="E68" s="112">
        <v>140</v>
      </c>
      <c r="F68" s="113">
        <f t="shared" si="11"/>
        <v>140</v>
      </c>
      <c r="G68" s="114">
        <f t="shared" si="10"/>
        <v>173.6</v>
      </c>
    </row>
    <row r="69" spans="1:7" s="8" customFormat="1" ht="47.25" x14ac:dyDescent="0.25">
      <c r="A69" s="156" t="s">
        <v>45</v>
      </c>
      <c r="B69" s="13" t="s">
        <v>46</v>
      </c>
      <c r="C69" s="89" t="s">
        <v>12</v>
      </c>
      <c r="D69" s="6">
        <v>3</v>
      </c>
      <c r="E69" s="112">
        <v>75</v>
      </c>
      <c r="F69" s="113">
        <f t="shared" si="11"/>
        <v>225</v>
      </c>
      <c r="G69" s="114">
        <f t="shared" si="10"/>
        <v>279</v>
      </c>
    </row>
    <row r="70" spans="1:7" s="2" customFormat="1" ht="63.75" x14ac:dyDescent="0.25">
      <c r="A70" s="156" t="s">
        <v>47</v>
      </c>
      <c r="B70" s="13" t="s">
        <v>48</v>
      </c>
      <c r="C70" s="89" t="s">
        <v>12</v>
      </c>
      <c r="D70" s="6">
        <v>3</v>
      </c>
      <c r="E70" s="112">
        <v>150</v>
      </c>
      <c r="F70" s="113">
        <f t="shared" si="11"/>
        <v>450</v>
      </c>
      <c r="G70" s="114">
        <f t="shared" si="10"/>
        <v>558</v>
      </c>
    </row>
    <row r="71" spans="1:7" s="2" customFormat="1" ht="63.75" x14ac:dyDescent="0.25">
      <c r="A71" s="156" t="s">
        <v>49</v>
      </c>
      <c r="B71" s="13" t="s">
        <v>50</v>
      </c>
      <c r="C71" s="89" t="s">
        <v>12</v>
      </c>
      <c r="D71" s="6">
        <v>1</v>
      </c>
      <c r="E71" s="112">
        <v>200</v>
      </c>
      <c r="F71" s="113">
        <f t="shared" si="11"/>
        <v>200</v>
      </c>
      <c r="G71" s="114">
        <f t="shared" si="10"/>
        <v>248</v>
      </c>
    </row>
    <row r="72" spans="1:7" s="2" customFormat="1" ht="80.25" x14ac:dyDescent="0.25">
      <c r="A72" s="156" t="s">
        <v>51</v>
      </c>
      <c r="B72" s="13" t="s">
        <v>52</v>
      </c>
      <c r="C72" s="89" t="s">
        <v>12</v>
      </c>
      <c r="D72" s="6">
        <v>3</v>
      </c>
      <c r="E72" s="115">
        <v>140</v>
      </c>
      <c r="F72" s="113">
        <f t="shared" si="11"/>
        <v>420</v>
      </c>
      <c r="G72" s="114">
        <f t="shared" si="10"/>
        <v>520.79999999999995</v>
      </c>
    </row>
    <row r="73" spans="1:7" s="8" customFormat="1" ht="47.25" x14ac:dyDescent="0.25">
      <c r="A73" s="156" t="s">
        <v>53</v>
      </c>
      <c r="B73" s="13" t="s">
        <v>54</v>
      </c>
      <c r="C73" s="89" t="s">
        <v>12</v>
      </c>
      <c r="D73" s="6">
        <v>1</v>
      </c>
      <c r="E73" s="112">
        <v>160</v>
      </c>
      <c r="F73" s="113">
        <f>SUM(D73*E73)</f>
        <v>160</v>
      </c>
      <c r="G73" s="114">
        <f t="shared" si="10"/>
        <v>198.4</v>
      </c>
    </row>
    <row r="74" spans="1:7" s="2" customFormat="1" ht="61.5" x14ac:dyDescent="0.25">
      <c r="A74" s="156" t="s">
        <v>55</v>
      </c>
      <c r="B74" s="13" t="s">
        <v>56</v>
      </c>
      <c r="C74" s="89" t="s">
        <v>12</v>
      </c>
      <c r="D74" s="6">
        <v>1</v>
      </c>
      <c r="E74" s="115">
        <v>350</v>
      </c>
      <c r="F74" s="116">
        <f>E74*D74</f>
        <v>350</v>
      </c>
      <c r="G74" s="114">
        <f>F74 + (F74*18%)</f>
        <v>413</v>
      </c>
    </row>
    <row r="75" spans="1:7" x14ac:dyDescent="0.25">
      <c r="A75" s="185" t="s">
        <v>20</v>
      </c>
      <c r="B75" s="185"/>
      <c r="C75" s="185"/>
      <c r="D75" s="185"/>
      <c r="E75" s="185"/>
      <c r="F75" s="185"/>
      <c r="G75" s="124">
        <f>SUM(G57:G74)</f>
        <v>20860.599999999999</v>
      </c>
    </row>
    <row r="76" spans="1:7" x14ac:dyDescent="0.25">
      <c r="A76" s="166" t="s">
        <v>256</v>
      </c>
      <c r="B76" s="166"/>
      <c r="C76" s="166"/>
      <c r="D76" s="166"/>
      <c r="E76" s="166"/>
      <c r="F76" s="166" t="s">
        <v>206</v>
      </c>
      <c r="G76" s="125">
        <f>SUM(G75)</f>
        <v>20860.599999999999</v>
      </c>
    </row>
    <row r="77" spans="1:7" s="2" customFormat="1" ht="16.5" x14ac:dyDescent="0.25">
      <c r="A77" s="20"/>
      <c r="B77" s="20"/>
      <c r="C77" s="20"/>
      <c r="D77" s="22"/>
      <c r="E77" s="106"/>
      <c r="F77" s="106"/>
      <c r="G77" s="106"/>
    </row>
    <row r="78" spans="1:7" s="108" customFormat="1" ht="18.75" x14ac:dyDescent="0.25">
      <c r="A78" s="107" t="s">
        <v>257</v>
      </c>
      <c r="D78" s="109"/>
      <c r="E78" s="110"/>
      <c r="F78" s="110"/>
      <c r="G78" s="111"/>
    </row>
    <row r="79" spans="1:7" s="2" customFormat="1" ht="16.5" x14ac:dyDescent="0.25">
      <c r="A79" s="20"/>
      <c r="B79" s="20"/>
      <c r="C79" s="20"/>
      <c r="D79" s="22"/>
      <c r="E79" s="106"/>
      <c r="F79" s="106"/>
      <c r="G79" s="106"/>
    </row>
    <row r="80" spans="1:7" s="1" customFormat="1" ht="39" x14ac:dyDescent="0.25">
      <c r="A80" s="44" t="s">
        <v>4</v>
      </c>
      <c r="B80" s="44" t="s">
        <v>5</v>
      </c>
      <c r="C80" s="44" t="s">
        <v>6</v>
      </c>
      <c r="D80" s="45" t="s">
        <v>7</v>
      </c>
      <c r="E80" s="46" t="s">
        <v>8</v>
      </c>
      <c r="F80" s="46" t="s">
        <v>9</v>
      </c>
      <c r="G80" s="47" t="s">
        <v>10</v>
      </c>
    </row>
    <row r="81" spans="1:7" s="2" customFormat="1" ht="16.5" x14ac:dyDescent="0.25">
      <c r="A81" s="52"/>
      <c r="B81" s="49" t="s">
        <v>57</v>
      </c>
      <c r="C81" s="159"/>
      <c r="D81" s="159"/>
      <c r="E81" s="159"/>
      <c r="F81" s="159"/>
      <c r="G81" s="159"/>
    </row>
    <row r="82" spans="1:7" s="43" customFormat="1" ht="18" x14ac:dyDescent="0.25">
      <c r="A82" s="167" t="s">
        <v>3</v>
      </c>
      <c r="B82" s="168"/>
      <c r="C82" s="168"/>
      <c r="D82" s="168"/>
      <c r="E82" s="168"/>
      <c r="F82" s="168"/>
      <c r="G82" s="169"/>
    </row>
    <row r="83" spans="1:7" s="2" customFormat="1" ht="99.95" customHeight="1" x14ac:dyDescent="0.25">
      <c r="A83" s="198" t="s">
        <v>58</v>
      </c>
      <c r="B83" s="189" t="s">
        <v>59</v>
      </c>
      <c r="C83" s="189"/>
      <c r="D83" s="189"/>
      <c r="E83" s="189"/>
      <c r="F83" s="189"/>
      <c r="G83" s="189"/>
    </row>
    <row r="84" spans="1:7" s="2" customFormat="1" ht="16.5" x14ac:dyDescent="0.25">
      <c r="A84" s="198"/>
      <c r="B84" s="118" t="s">
        <v>60</v>
      </c>
      <c r="C84" s="89" t="s">
        <v>61</v>
      </c>
      <c r="D84" s="4">
        <v>4.2</v>
      </c>
      <c r="E84" s="119">
        <v>250</v>
      </c>
      <c r="F84" s="116">
        <f t="shared" ref="F84:F96" si="12">E84*D84</f>
        <v>1050</v>
      </c>
      <c r="G84" s="117">
        <f>F84 + (F84*24%)</f>
        <v>1302</v>
      </c>
    </row>
    <row r="85" spans="1:7" s="2" customFormat="1" ht="16.5" x14ac:dyDescent="0.25">
      <c r="A85" s="198"/>
      <c r="B85" s="118" t="s">
        <v>62</v>
      </c>
      <c r="C85" s="89" t="s">
        <v>61</v>
      </c>
      <c r="D85" s="4">
        <v>3.4</v>
      </c>
      <c r="E85" s="119">
        <v>250</v>
      </c>
      <c r="F85" s="116">
        <f t="shared" si="12"/>
        <v>850</v>
      </c>
      <c r="G85" s="117">
        <f>F85 + (F85*24%)</f>
        <v>1054</v>
      </c>
    </row>
    <row r="86" spans="1:7" s="2" customFormat="1" ht="16.5" x14ac:dyDescent="0.25">
      <c r="A86" s="198"/>
      <c r="B86" s="118" t="s">
        <v>63</v>
      </c>
      <c r="C86" s="89" t="s">
        <v>61</v>
      </c>
      <c r="D86" s="4">
        <v>3.7</v>
      </c>
      <c r="E86" s="119">
        <v>250</v>
      </c>
      <c r="F86" s="116">
        <f t="shared" si="12"/>
        <v>925</v>
      </c>
      <c r="G86" s="117">
        <f>F86 + (F86*24%)</f>
        <v>1147</v>
      </c>
    </row>
    <row r="87" spans="1:7" s="2" customFormat="1" ht="16.5" x14ac:dyDescent="0.25">
      <c r="A87" s="198"/>
      <c r="B87" s="118" t="s">
        <v>64</v>
      </c>
      <c r="C87" s="89" t="s">
        <v>61</v>
      </c>
      <c r="D87" s="4">
        <v>2.7</v>
      </c>
      <c r="E87" s="119">
        <v>250</v>
      </c>
      <c r="F87" s="116">
        <f t="shared" si="12"/>
        <v>675</v>
      </c>
      <c r="G87" s="117">
        <f>F87 + (F87*24%)</f>
        <v>837</v>
      </c>
    </row>
    <row r="88" spans="1:7" s="2" customFormat="1" ht="16.5" x14ac:dyDescent="0.25">
      <c r="A88" s="198"/>
      <c r="B88" s="118" t="s">
        <v>65</v>
      </c>
      <c r="C88" s="89" t="s">
        <v>61</v>
      </c>
      <c r="D88" s="4">
        <v>2.1</v>
      </c>
      <c r="E88" s="119">
        <v>250</v>
      </c>
      <c r="F88" s="116">
        <f t="shared" si="12"/>
        <v>525</v>
      </c>
      <c r="G88" s="117">
        <f>F88 + (F88*24%)</f>
        <v>651</v>
      </c>
    </row>
    <row r="89" spans="1:7" s="2" customFormat="1" ht="16.5" x14ac:dyDescent="0.25">
      <c r="A89" s="198"/>
      <c r="B89" s="118" t="s">
        <v>66</v>
      </c>
      <c r="C89" s="89" t="s">
        <v>61</v>
      </c>
      <c r="D89" s="4">
        <v>3</v>
      </c>
      <c r="E89" s="119">
        <v>250</v>
      </c>
      <c r="F89" s="116">
        <f t="shared" si="12"/>
        <v>750</v>
      </c>
      <c r="G89" s="117">
        <f t="shared" ref="G89:G96" si="13">F89 + (F89*24%)</f>
        <v>930</v>
      </c>
    </row>
    <row r="90" spans="1:7" s="2" customFormat="1" ht="16.5" x14ac:dyDescent="0.25">
      <c r="A90" s="198"/>
      <c r="B90" s="118" t="s">
        <v>67</v>
      </c>
      <c r="C90" s="89" t="s">
        <v>61</v>
      </c>
      <c r="D90" s="4">
        <v>2.8</v>
      </c>
      <c r="E90" s="119">
        <v>250</v>
      </c>
      <c r="F90" s="116">
        <f t="shared" si="12"/>
        <v>700</v>
      </c>
      <c r="G90" s="117">
        <f>F90 + (F90*24%)</f>
        <v>868</v>
      </c>
    </row>
    <row r="91" spans="1:7" s="2" customFormat="1" ht="16.5" x14ac:dyDescent="0.25">
      <c r="A91" s="198"/>
      <c r="B91" s="118" t="s">
        <v>68</v>
      </c>
      <c r="C91" s="89" t="s">
        <v>61</v>
      </c>
      <c r="D91" s="4">
        <v>2.6</v>
      </c>
      <c r="E91" s="119">
        <v>250</v>
      </c>
      <c r="F91" s="116">
        <f t="shared" si="12"/>
        <v>650</v>
      </c>
      <c r="G91" s="117">
        <f>F91 + (F91*24%)</f>
        <v>806</v>
      </c>
    </row>
    <row r="92" spans="1:7" s="2" customFormat="1" ht="16.5" x14ac:dyDescent="0.25">
      <c r="A92" s="198"/>
      <c r="B92" s="118" t="s">
        <v>69</v>
      </c>
      <c r="C92" s="89" t="s">
        <v>61</v>
      </c>
      <c r="D92" s="4">
        <v>1.8</v>
      </c>
      <c r="E92" s="119">
        <v>250</v>
      </c>
      <c r="F92" s="116">
        <f t="shared" si="12"/>
        <v>450</v>
      </c>
      <c r="G92" s="117">
        <f>F92 + (F92*24%)</f>
        <v>558</v>
      </c>
    </row>
    <row r="93" spans="1:7" s="2" customFormat="1" ht="16.5" x14ac:dyDescent="0.25">
      <c r="A93" s="198"/>
      <c r="B93" s="118" t="s">
        <v>70</v>
      </c>
      <c r="C93" s="89" t="s">
        <v>61</v>
      </c>
      <c r="D93" s="4">
        <v>1.7</v>
      </c>
      <c r="E93" s="119">
        <v>250</v>
      </c>
      <c r="F93" s="116">
        <f t="shared" si="12"/>
        <v>425</v>
      </c>
      <c r="G93" s="117">
        <f t="shared" ref="G93" si="14">F93 + (F93*24%)</f>
        <v>527</v>
      </c>
    </row>
    <row r="94" spans="1:7" s="2" customFormat="1" ht="16.5" x14ac:dyDescent="0.25">
      <c r="A94" s="198"/>
      <c r="B94" s="118" t="s">
        <v>71</v>
      </c>
      <c r="C94" s="89" t="s">
        <v>61</v>
      </c>
      <c r="D94" s="4">
        <v>1.6</v>
      </c>
      <c r="E94" s="119">
        <v>250</v>
      </c>
      <c r="F94" s="116">
        <f t="shared" si="12"/>
        <v>400</v>
      </c>
      <c r="G94" s="117">
        <f t="shared" si="13"/>
        <v>496</v>
      </c>
    </row>
    <row r="95" spans="1:7" s="2" customFormat="1" ht="16.5" x14ac:dyDescent="0.25">
      <c r="A95" s="198"/>
      <c r="B95" s="118" t="s">
        <v>72</v>
      </c>
      <c r="C95" s="89" t="s">
        <v>61</v>
      </c>
      <c r="D95" s="4">
        <v>1.4</v>
      </c>
      <c r="E95" s="119">
        <v>250</v>
      </c>
      <c r="F95" s="116">
        <f t="shared" si="12"/>
        <v>350</v>
      </c>
      <c r="G95" s="117">
        <f t="shared" si="13"/>
        <v>434</v>
      </c>
    </row>
    <row r="96" spans="1:7" s="2" customFormat="1" ht="16.5" x14ac:dyDescent="0.25">
      <c r="A96" s="198"/>
      <c r="B96" s="118" t="s">
        <v>73</v>
      </c>
      <c r="C96" s="89" t="s">
        <v>61</v>
      </c>
      <c r="D96" s="4">
        <v>0.9</v>
      </c>
      <c r="E96" s="119">
        <v>250</v>
      </c>
      <c r="F96" s="116">
        <f t="shared" si="12"/>
        <v>225</v>
      </c>
      <c r="G96" s="117">
        <f t="shared" si="13"/>
        <v>279</v>
      </c>
    </row>
    <row r="97" spans="1:7" s="2" customFormat="1" ht="112.5" customHeight="1" x14ac:dyDescent="0.25">
      <c r="A97" s="196" t="s">
        <v>74</v>
      </c>
      <c r="B97" s="189" t="s">
        <v>75</v>
      </c>
      <c r="C97" s="189"/>
      <c r="D97" s="189"/>
      <c r="E97" s="189"/>
      <c r="F97" s="189"/>
      <c r="G97" s="189"/>
    </row>
    <row r="98" spans="1:7" s="2" customFormat="1" ht="16.5" x14ac:dyDescent="0.25">
      <c r="A98" s="197"/>
      <c r="B98" s="118" t="s">
        <v>76</v>
      </c>
      <c r="C98" s="89" t="s">
        <v>12</v>
      </c>
      <c r="D98" s="3">
        <v>1</v>
      </c>
      <c r="E98" s="119">
        <v>1730</v>
      </c>
      <c r="F98" s="116">
        <f t="shared" ref="F98:F108" si="15">E98*D98</f>
        <v>1730</v>
      </c>
      <c r="G98" s="117">
        <f t="shared" ref="G98:G102" si="16">F98 + (F98*24%)</f>
        <v>2145.1999999999998</v>
      </c>
    </row>
    <row r="99" spans="1:7" s="2" customFormat="1" ht="16.5" x14ac:dyDescent="0.25">
      <c r="A99" s="197"/>
      <c r="B99" s="118" t="s">
        <v>77</v>
      </c>
      <c r="C99" s="89" t="s">
        <v>12</v>
      </c>
      <c r="D99" s="3">
        <v>1</v>
      </c>
      <c r="E99" s="119">
        <v>1580</v>
      </c>
      <c r="F99" s="116">
        <f t="shared" si="15"/>
        <v>1580</v>
      </c>
      <c r="G99" s="117">
        <f t="shared" si="16"/>
        <v>1959.2</v>
      </c>
    </row>
    <row r="100" spans="1:7" s="2" customFormat="1" ht="16.5" x14ac:dyDescent="0.25">
      <c r="A100" s="197"/>
      <c r="B100" s="118" t="s">
        <v>78</v>
      </c>
      <c r="C100" s="89" t="s">
        <v>12</v>
      </c>
      <c r="D100" s="3">
        <v>1</v>
      </c>
      <c r="E100" s="119">
        <v>1560</v>
      </c>
      <c r="F100" s="116">
        <f t="shared" si="15"/>
        <v>1560</v>
      </c>
      <c r="G100" s="117">
        <f t="shared" si="16"/>
        <v>1934.4</v>
      </c>
    </row>
    <row r="101" spans="1:7" s="2" customFormat="1" ht="16.5" x14ac:dyDescent="0.25">
      <c r="A101" s="197"/>
      <c r="B101" s="118" t="s">
        <v>79</v>
      </c>
      <c r="C101" s="89" t="s">
        <v>12</v>
      </c>
      <c r="D101" s="3">
        <v>1</v>
      </c>
      <c r="E101" s="119">
        <v>1420</v>
      </c>
      <c r="F101" s="116">
        <f t="shared" si="15"/>
        <v>1420</v>
      </c>
      <c r="G101" s="117">
        <f t="shared" si="16"/>
        <v>1760.8</v>
      </c>
    </row>
    <row r="102" spans="1:7" s="2" customFormat="1" ht="16.5" x14ac:dyDescent="0.25">
      <c r="A102" s="200"/>
      <c r="B102" s="118" t="s">
        <v>80</v>
      </c>
      <c r="C102" s="89" t="s">
        <v>12</v>
      </c>
      <c r="D102" s="3">
        <v>1</v>
      </c>
      <c r="E102" s="119">
        <v>1440</v>
      </c>
      <c r="F102" s="116">
        <f t="shared" si="15"/>
        <v>1440</v>
      </c>
      <c r="G102" s="117">
        <f t="shared" si="16"/>
        <v>1785.6</v>
      </c>
    </row>
    <row r="103" spans="1:7" s="24" customFormat="1" ht="129.75" x14ac:dyDescent="0.25">
      <c r="A103" s="51" t="s">
        <v>81</v>
      </c>
      <c r="B103" s="41" t="s">
        <v>82</v>
      </c>
      <c r="C103" s="89" t="s">
        <v>12</v>
      </c>
      <c r="D103" s="3">
        <v>4</v>
      </c>
      <c r="E103" s="115">
        <v>1250</v>
      </c>
      <c r="F103" s="116">
        <f t="shared" si="15"/>
        <v>5000</v>
      </c>
      <c r="G103" s="123">
        <f>F103 + (F103*24%)</f>
        <v>6200</v>
      </c>
    </row>
    <row r="104" spans="1:7" s="2" customFormat="1" ht="80.25" x14ac:dyDescent="0.25">
      <c r="A104" s="156" t="s">
        <v>83</v>
      </c>
      <c r="B104" s="13" t="s">
        <v>84</v>
      </c>
      <c r="C104" s="89" t="s">
        <v>12</v>
      </c>
      <c r="D104" s="3">
        <v>1</v>
      </c>
      <c r="E104" s="115">
        <v>3900</v>
      </c>
      <c r="F104" s="122">
        <f t="shared" si="15"/>
        <v>3900</v>
      </c>
      <c r="G104" s="123">
        <f>F104 + (F104*24%)</f>
        <v>4836</v>
      </c>
    </row>
    <row r="105" spans="1:7" s="2" customFormat="1" ht="47.25" x14ac:dyDescent="0.25">
      <c r="A105" s="11" t="s">
        <v>85</v>
      </c>
      <c r="B105" s="13" t="s">
        <v>86</v>
      </c>
      <c r="C105" s="89" t="s">
        <v>12</v>
      </c>
      <c r="D105" s="3">
        <v>110</v>
      </c>
      <c r="E105" s="115">
        <v>95</v>
      </c>
      <c r="F105" s="116">
        <f t="shared" si="15"/>
        <v>10450</v>
      </c>
      <c r="G105" s="117">
        <f t="shared" ref="G105:G106" si="17">F105 + (F105*24%)</f>
        <v>12958</v>
      </c>
    </row>
    <row r="106" spans="1:7" s="2" customFormat="1" ht="47.25" x14ac:dyDescent="0.25">
      <c r="A106" s="11" t="s">
        <v>87</v>
      </c>
      <c r="B106" s="13" t="s">
        <v>88</v>
      </c>
      <c r="C106" s="89" t="s">
        <v>12</v>
      </c>
      <c r="D106" s="6">
        <v>3</v>
      </c>
      <c r="E106" s="115">
        <v>200</v>
      </c>
      <c r="F106" s="116">
        <f t="shared" si="15"/>
        <v>600</v>
      </c>
      <c r="G106" s="117">
        <f t="shared" si="17"/>
        <v>744</v>
      </c>
    </row>
    <row r="107" spans="1:7" s="2" customFormat="1" ht="63.75" x14ac:dyDescent="0.25">
      <c r="A107" s="50" t="s">
        <v>90</v>
      </c>
      <c r="B107" s="25" t="s">
        <v>91</v>
      </c>
      <c r="C107" s="94" t="s">
        <v>12</v>
      </c>
      <c r="D107" s="10">
        <v>2</v>
      </c>
      <c r="E107" s="112">
        <v>450</v>
      </c>
      <c r="F107" s="120">
        <f t="shared" si="15"/>
        <v>900</v>
      </c>
      <c r="G107" s="126">
        <f>F107 + (F107*24%)</f>
        <v>1116</v>
      </c>
    </row>
    <row r="108" spans="1:7" ht="49.5" x14ac:dyDescent="0.25">
      <c r="A108" s="50" t="s">
        <v>92</v>
      </c>
      <c r="B108" s="41" t="s">
        <v>93</v>
      </c>
      <c r="C108" s="89" t="s">
        <v>12</v>
      </c>
      <c r="D108" s="3">
        <v>4</v>
      </c>
      <c r="E108" s="127">
        <v>373</v>
      </c>
      <c r="F108" s="128">
        <f t="shared" si="15"/>
        <v>1492</v>
      </c>
      <c r="G108" s="129">
        <f>F108 + (F108*24%)</f>
        <v>1850.08</v>
      </c>
    </row>
    <row r="109" spans="1:7" x14ac:dyDescent="0.25">
      <c r="A109" s="185" t="s">
        <v>20</v>
      </c>
      <c r="B109" s="185"/>
      <c r="C109" s="185"/>
      <c r="D109" s="185"/>
      <c r="E109" s="185"/>
      <c r="F109" s="185"/>
      <c r="G109" s="124">
        <f>SUM(G98:G108,G84:G96)</f>
        <v>47178.28</v>
      </c>
    </row>
    <row r="110" spans="1:7" s="43" customFormat="1" ht="15" customHeight="1" x14ac:dyDescent="0.25">
      <c r="A110" s="167" t="s">
        <v>125</v>
      </c>
      <c r="B110" s="168"/>
      <c r="C110" s="168"/>
      <c r="D110" s="168"/>
      <c r="E110" s="168"/>
      <c r="F110" s="168"/>
      <c r="G110" s="169"/>
    </row>
    <row r="111" spans="1:7" s="2" customFormat="1" ht="99.95" customHeight="1" x14ac:dyDescent="0.25">
      <c r="A111" s="198" t="s">
        <v>151</v>
      </c>
      <c r="B111" s="189" t="s">
        <v>134</v>
      </c>
      <c r="C111" s="189"/>
      <c r="D111" s="189"/>
      <c r="E111" s="189"/>
      <c r="F111" s="189"/>
      <c r="G111" s="189"/>
    </row>
    <row r="112" spans="1:7" s="2" customFormat="1" ht="16.5" x14ac:dyDescent="0.25">
      <c r="A112" s="198"/>
      <c r="B112" s="118" t="s">
        <v>135</v>
      </c>
      <c r="C112" s="89" t="s">
        <v>61</v>
      </c>
      <c r="D112" s="4">
        <v>4.2</v>
      </c>
      <c r="E112" s="119">
        <v>250</v>
      </c>
      <c r="F112" s="116">
        <f t="shared" ref="F112:F127" si="18">E112*D112</f>
        <v>1050</v>
      </c>
      <c r="G112" s="117">
        <f>F112 + (F112*24%)</f>
        <v>1302</v>
      </c>
    </row>
    <row r="113" spans="1:7" s="2" customFormat="1" ht="16.5" x14ac:dyDescent="0.25">
      <c r="A113" s="198"/>
      <c r="B113" s="118" t="s">
        <v>136</v>
      </c>
      <c r="C113" s="89" t="s">
        <v>61</v>
      </c>
      <c r="D113" s="4">
        <v>3.6</v>
      </c>
      <c r="E113" s="119">
        <v>250</v>
      </c>
      <c r="F113" s="116">
        <f t="shared" si="18"/>
        <v>900</v>
      </c>
      <c r="G113" s="117">
        <f>F113 + (F113*24%)</f>
        <v>1116</v>
      </c>
    </row>
    <row r="114" spans="1:7" s="2" customFormat="1" ht="16.5" x14ac:dyDescent="0.25">
      <c r="A114" s="198"/>
      <c r="B114" s="118" t="s">
        <v>137</v>
      </c>
      <c r="C114" s="89" t="s">
        <v>61</v>
      </c>
      <c r="D114" s="4">
        <v>3.65</v>
      </c>
      <c r="E114" s="119">
        <v>250</v>
      </c>
      <c r="F114" s="116">
        <f t="shared" si="18"/>
        <v>912.5</v>
      </c>
      <c r="G114" s="117">
        <f>F114 + (F114*24%)</f>
        <v>1131.5</v>
      </c>
    </row>
    <row r="115" spans="1:7" s="2" customFormat="1" ht="16.5" x14ac:dyDescent="0.25">
      <c r="A115" s="198"/>
      <c r="B115" s="118" t="s">
        <v>138</v>
      </c>
      <c r="C115" s="89" t="s">
        <v>61</v>
      </c>
      <c r="D115" s="4">
        <v>5</v>
      </c>
      <c r="E115" s="119">
        <v>250</v>
      </c>
      <c r="F115" s="116">
        <f t="shared" si="18"/>
        <v>1250</v>
      </c>
      <c r="G115" s="123">
        <f>F115 + (F115*24%)</f>
        <v>1550</v>
      </c>
    </row>
    <row r="116" spans="1:7" s="2" customFormat="1" ht="16.5" x14ac:dyDescent="0.25">
      <c r="A116" s="198"/>
      <c r="B116" s="118" t="s">
        <v>139</v>
      </c>
      <c r="C116" s="89" t="s">
        <v>61</v>
      </c>
      <c r="D116" s="4">
        <v>2.1</v>
      </c>
      <c r="E116" s="119">
        <v>250</v>
      </c>
      <c r="F116" s="116">
        <f t="shared" si="18"/>
        <v>525</v>
      </c>
      <c r="G116" s="117">
        <f>F116 + (F116*24%)</f>
        <v>651</v>
      </c>
    </row>
    <row r="117" spans="1:7" s="2" customFormat="1" ht="16.5" x14ac:dyDescent="0.25">
      <c r="A117" s="198"/>
      <c r="B117" s="118" t="s">
        <v>140</v>
      </c>
      <c r="C117" s="89" t="s">
        <v>61</v>
      </c>
      <c r="D117" s="4">
        <v>2.95</v>
      </c>
      <c r="E117" s="119">
        <v>250</v>
      </c>
      <c r="F117" s="116">
        <f t="shared" si="18"/>
        <v>737.5</v>
      </c>
      <c r="G117" s="117">
        <f t="shared" ref="G117:G123" si="19">F117 + (F117*24%)</f>
        <v>914.5</v>
      </c>
    </row>
    <row r="118" spans="1:7" s="2" customFormat="1" ht="16.5" x14ac:dyDescent="0.25">
      <c r="A118" s="198"/>
      <c r="B118" s="118" t="s">
        <v>141</v>
      </c>
      <c r="C118" s="89" t="s">
        <v>61</v>
      </c>
      <c r="D118" s="4">
        <v>2.8</v>
      </c>
      <c r="E118" s="119">
        <v>250</v>
      </c>
      <c r="F118" s="116">
        <f t="shared" si="18"/>
        <v>700</v>
      </c>
      <c r="G118" s="117">
        <f>F118 + (F118*24%)</f>
        <v>868</v>
      </c>
    </row>
    <row r="119" spans="1:7" s="2" customFormat="1" ht="16.5" x14ac:dyDescent="0.25">
      <c r="A119" s="198"/>
      <c r="B119" s="118" t="s">
        <v>142</v>
      </c>
      <c r="C119" s="89" t="s">
        <v>61</v>
      </c>
      <c r="D119" s="4">
        <v>1.7</v>
      </c>
      <c r="E119" s="119">
        <v>250</v>
      </c>
      <c r="F119" s="116">
        <f t="shared" si="18"/>
        <v>425</v>
      </c>
      <c r="G119" s="117">
        <f>F119 + (F119*24%)</f>
        <v>527</v>
      </c>
    </row>
    <row r="120" spans="1:7" s="2" customFormat="1" ht="16.5" x14ac:dyDescent="0.25">
      <c r="A120" s="198"/>
      <c r="B120" s="118" t="s">
        <v>143</v>
      </c>
      <c r="C120" s="89" t="s">
        <v>61</v>
      </c>
      <c r="D120" s="4">
        <v>2.7</v>
      </c>
      <c r="E120" s="119">
        <v>250</v>
      </c>
      <c r="F120" s="116">
        <f t="shared" si="18"/>
        <v>675</v>
      </c>
      <c r="G120" s="117">
        <f>F120 + (F120*24%)</f>
        <v>837</v>
      </c>
    </row>
    <row r="121" spans="1:7" s="2" customFormat="1" ht="16.5" x14ac:dyDescent="0.25">
      <c r="A121" s="198"/>
      <c r="B121" s="118" t="s">
        <v>144</v>
      </c>
      <c r="C121" s="89" t="s">
        <v>61</v>
      </c>
      <c r="D121" s="4">
        <v>2.7</v>
      </c>
      <c r="E121" s="119">
        <v>250</v>
      </c>
      <c r="F121" s="116">
        <f t="shared" si="18"/>
        <v>675</v>
      </c>
      <c r="G121" s="117">
        <f t="shared" ref="G121" si="20">F121 + (F121*24%)</f>
        <v>837</v>
      </c>
    </row>
    <row r="122" spans="1:7" s="2" customFormat="1" ht="16.5" x14ac:dyDescent="0.25">
      <c r="A122" s="198"/>
      <c r="B122" s="118" t="s">
        <v>145</v>
      </c>
      <c r="C122" s="89" t="s">
        <v>61</v>
      </c>
      <c r="D122" s="4">
        <v>2.7</v>
      </c>
      <c r="E122" s="119">
        <v>250</v>
      </c>
      <c r="F122" s="116">
        <f t="shared" si="18"/>
        <v>675</v>
      </c>
      <c r="G122" s="117">
        <f t="shared" si="19"/>
        <v>837</v>
      </c>
    </row>
    <row r="123" spans="1:7" s="2" customFormat="1" ht="16.5" x14ac:dyDescent="0.25">
      <c r="A123" s="198"/>
      <c r="B123" s="118" t="s">
        <v>146</v>
      </c>
      <c r="C123" s="89" t="s">
        <v>61</v>
      </c>
      <c r="D123" s="4">
        <v>2.7</v>
      </c>
      <c r="E123" s="119">
        <v>250</v>
      </c>
      <c r="F123" s="116">
        <f t="shared" si="18"/>
        <v>675</v>
      </c>
      <c r="G123" s="117">
        <f t="shared" si="19"/>
        <v>837</v>
      </c>
    </row>
    <row r="124" spans="1:7" s="2" customFormat="1" ht="99.95" customHeight="1" x14ac:dyDescent="0.25">
      <c r="A124" s="198" t="s">
        <v>153</v>
      </c>
      <c r="B124" s="189" t="s">
        <v>147</v>
      </c>
      <c r="C124" s="189"/>
      <c r="D124" s="189"/>
      <c r="E124" s="189"/>
      <c r="F124" s="189"/>
      <c r="G124" s="189"/>
    </row>
    <row r="125" spans="1:7" s="2" customFormat="1" ht="16.5" x14ac:dyDescent="0.25">
      <c r="A125" s="198"/>
      <c r="B125" s="118" t="s">
        <v>148</v>
      </c>
      <c r="C125" s="89" t="s">
        <v>61</v>
      </c>
      <c r="D125" s="4">
        <v>5.2</v>
      </c>
      <c r="E125" s="119">
        <v>200</v>
      </c>
      <c r="F125" s="116">
        <f t="shared" ref="F125:F126" si="21">E125*D125</f>
        <v>1040</v>
      </c>
      <c r="G125" s="117">
        <f>F125 + (F125*24%)</f>
        <v>1289.5999999999999</v>
      </c>
    </row>
    <row r="126" spans="1:7" s="2" customFormat="1" ht="16.5" x14ac:dyDescent="0.25">
      <c r="A126" s="198"/>
      <c r="B126" s="118" t="s">
        <v>149</v>
      </c>
      <c r="C126" s="89" t="s">
        <v>61</v>
      </c>
      <c r="D126" s="4">
        <v>1.8</v>
      </c>
      <c r="E126" s="119">
        <v>200</v>
      </c>
      <c r="F126" s="116">
        <f t="shared" si="21"/>
        <v>360</v>
      </c>
      <c r="G126" s="117">
        <f>F126 + (F126*24%)</f>
        <v>446.4</v>
      </c>
    </row>
    <row r="127" spans="1:7" ht="49.5" x14ac:dyDescent="0.25">
      <c r="A127" s="51" t="s">
        <v>258</v>
      </c>
      <c r="B127" s="41" t="s">
        <v>150</v>
      </c>
      <c r="C127" s="89" t="s">
        <v>12</v>
      </c>
      <c r="D127" s="3">
        <v>4</v>
      </c>
      <c r="E127" s="127">
        <v>373</v>
      </c>
      <c r="F127" s="128">
        <f t="shared" si="18"/>
        <v>1492</v>
      </c>
      <c r="G127" s="129">
        <f>F127 + (F127*24%)</f>
        <v>1850.08</v>
      </c>
    </row>
    <row r="128" spans="1:7" x14ac:dyDescent="0.25">
      <c r="A128" s="185" t="s">
        <v>20</v>
      </c>
      <c r="B128" s="185"/>
      <c r="C128" s="185"/>
      <c r="D128" s="185"/>
      <c r="E128" s="185"/>
      <c r="F128" s="185"/>
      <c r="G128" s="124">
        <f>SUM(G125:G127,G112:G123)</f>
        <v>14994.08</v>
      </c>
    </row>
    <row r="129" spans="1:7" s="43" customFormat="1" ht="15" customHeight="1" x14ac:dyDescent="0.25">
      <c r="A129" s="167" t="s">
        <v>170</v>
      </c>
      <c r="B129" s="168"/>
      <c r="C129" s="168"/>
      <c r="D129" s="168"/>
      <c r="E129" s="168"/>
      <c r="F129" s="168"/>
      <c r="G129" s="169"/>
    </row>
    <row r="130" spans="1:7" ht="49.5" x14ac:dyDescent="0.25">
      <c r="A130" s="51" t="s">
        <v>259</v>
      </c>
      <c r="B130" s="41" t="s">
        <v>150</v>
      </c>
      <c r="C130" s="89" t="s">
        <v>12</v>
      </c>
      <c r="D130" s="3">
        <v>4</v>
      </c>
      <c r="E130" s="127">
        <v>373</v>
      </c>
      <c r="F130" s="128">
        <f t="shared" ref="F130" si="22">E130*D130</f>
        <v>1492</v>
      </c>
      <c r="G130" s="129">
        <f>F130 + (F130*24%)</f>
        <v>1850.08</v>
      </c>
    </row>
    <row r="131" spans="1:7" x14ac:dyDescent="0.25">
      <c r="A131" s="185" t="s">
        <v>20</v>
      </c>
      <c r="B131" s="185"/>
      <c r="C131" s="185"/>
      <c r="D131" s="185"/>
      <c r="E131" s="185"/>
      <c r="F131" s="185"/>
      <c r="G131" s="124">
        <f>SUM(G130)</f>
        <v>1850.08</v>
      </c>
    </row>
    <row r="132" spans="1:7" x14ac:dyDescent="0.25">
      <c r="A132" s="166" t="s">
        <v>260</v>
      </c>
      <c r="B132" s="166"/>
      <c r="C132" s="166"/>
      <c r="D132" s="166"/>
      <c r="E132" s="166"/>
      <c r="F132" s="166" t="s">
        <v>206</v>
      </c>
      <c r="G132" s="125">
        <f>SUM(G131,G128,G109)</f>
        <v>64022.44</v>
      </c>
    </row>
    <row r="133" spans="1:7" s="2" customFormat="1" ht="16.5" x14ac:dyDescent="0.25">
      <c r="A133" s="20"/>
      <c r="B133" s="20"/>
      <c r="C133" s="20"/>
      <c r="D133" s="22"/>
      <c r="E133" s="106"/>
      <c r="F133" s="106"/>
      <c r="G133" s="106"/>
    </row>
    <row r="134" spans="1:7" s="108" customFormat="1" ht="18.75" x14ac:dyDescent="0.25">
      <c r="A134" s="107" t="s">
        <v>261</v>
      </c>
      <c r="D134" s="109"/>
      <c r="E134" s="110"/>
      <c r="F134" s="110"/>
      <c r="G134" s="111"/>
    </row>
    <row r="135" spans="1:7" s="2" customFormat="1" ht="16.5" x14ac:dyDescent="0.25">
      <c r="A135" s="20"/>
      <c r="B135" s="20"/>
      <c r="C135" s="20"/>
      <c r="D135" s="22"/>
      <c r="E135" s="106"/>
      <c r="F135" s="106"/>
      <c r="G135" s="106"/>
    </row>
    <row r="136" spans="1:7" s="1" customFormat="1" ht="39" x14ac:dyDescent="0.25">
      <c r="A136" s="44" t="s">
        <v>4</v>
      </c>
      <c r="B136" s="44" t="s">
        <v>5</v>
      </c>
      <c r="C136" s="44" t="s">
        <v>6</v>
      </c>
      <c r="D136" s="45" t="s">
        <v>7</v>
      </c>
      <c r="E136" s="46" t="s">
        <v>8</v>
      </c>
      <c r="F136" s="46" t="s">
        <v>9</v>
      </c>
      <c r="G136" s="47" t="s">
        <v>10</v>
      </c>
    </row>
    <row r="137" spans="1:7" s="43" customFormat="1" ht="18" x14ac:dyDescent="0.25">
      <c r="A137" s="167" t="s">
        <v>3</v>
      </c>
      <c r="B137" s="168"/>
      <c r="C137" s="168"/>
      <c r="D137" s="168"/>
      <c r="E137" s="168"/>
      <c r="F137" s="168"/>
      <c r="G137" s="169"/>
    </row>
    <row r="138" spans="1:7" s="2" customFormat="1" ht="47.25" x14ac:dyDescent="0.25">
      <c r="A138" s="156" t="s">
        <v>94</v>
      </c>
      <c r="B138" s="25" t="s">
        <v>95</v>
      </c>
      <c r="C138" s="94" t="s">
        <v>96</v>
      </c>
      <c r="D138" s="48">
        <v>401.5</v>
      </c>
      <c r="E138" s="112">
        <v>45</v>
      </c>
      <c r="F138" s="120">
        <f>E138*D138</f>
        <v>18067.5</v>
      </c>
      <c r="G138" s="126">
        <f t="shared" ref="G138" si="23">F138 + (F138*24%)</f>
        <v>22403.7</v>
      </c>
    </row>
    <row r="139" spans="1:7" s="2" customFormat="1" ht="63.75" x14ac:dyDescent="0.25">
      <c r="A139" s="156" t="s">
        <v>97</v>
      </c>
      <c r="B139" s="25" t="s">
        <v>98</v>
      </c>
      <c r="C139" s="94" t="s">
        <v>61</v>
      </c>
      <c r="D139" s="5">
        <v>45.4</v>
      </c>
      <c r="E139" s="115">
        <v>95</v>
      </c>
      <c r="F139" s="116">
        <f>E139*D139</f>
        <v>4313</v>
      </c>
      <c r="G139" s="117">
        <f>F139 + (F139*24%)</f>
        <v>5348.12</v>
      </c>
    </row>
    <row r="140" spans="1:7" s="2" customFormat="1" ht="63.75" x14ac:dyDescent="0.25">
      <c r="A140" s="53" t="s">
        <v>99</v>
      </c>
      <c r="B140" s="25" t="s">
        <v>100</v>
      </c>
      <c r="C140" s="94" t="s">
        <v>12</v>
      </c>
      <c r="D140" s="48">
        <v>9.5</v>
      </c>
      <c r="E140" s="112">
        <v>2400</v>
      </c>
      <c r="F140" s="113">
        <f>E140*D140</f>
        <v>22800</v>
      </c>
      <c r="G140" s="130">
        <f>F140 + (F140*24%)</f>
        <v>28272</v>
      </c>
    </row>
    <row r="141" spans="1:7" x14ac:dyDescent="0.25">
      <c r="A141" s="185" t="s">
        <v>20</v>
      </c>
      <c r="B141" s="185"/>
      <c r="C141" s="185"/>
      <c r="D141" s="185"/>
      <c r="E141" s="185"/>
      <c r="F141" s="185"/>
      <c r="G141" s="124">
        <f>SUM(G138:G140)</f>
        <v>56023.82</v>
      </c>
    </row>
    <row r="142" spans="1:7" s="43" customFormat="1" ht="15" customHeight="1" x14ac:dyDescent="0.25">
      <c r="A142" s="167" t="s">
        <v>125</v>
      </c>
      <c r="B142" s="168"/>
      <c r="C142" s="168"/>
      <c r="D142" s="168"/>
      <c r="E142" s="168"/>
      <c r="F142" s="168"/>
      <c r="G142" s="169"/>
    </row>
    <row r="143" spans="1:7" s="2" customFormat="1" ht="47.25" x14ac:dyDescent="0.25">
      <c r="A143" s="156" t="s">
        <v>155</v>
      </c>
      <c r="B143" s="25" t="s">
        <v>152</v>
      </c>
      <c r="C143" s="94" t="s">
        <v>96</v>
      </c>
      <c r="D143" s="48">
        <v>401.5</v>
      </c>
      <c r="E143" s="112">
        <v>45</v>
      </c>
      <c r="F143" s="120">
        <f>E143*D143</f>
        <v>18067.5</v>
      </c>
      <c r="G143" s="126">
        <f t="shared" ref="G143" si="24">F143 + (F143*24%)</f>
        <v>22403.7</v>
      </c>
    </row>
    <row r="144" spans="1:7" s="2" customFormat="1" ht="63.75" x14ac:dyDescent="0.25">
      <c r="A144" s="156" t="s">
        <v>165</v>
      </c>
      <c r="B144" s="25" t="s">
        <v>154</v>
      </c>
      <c r="C144" s="94" t="s">
        <v>61</v>
      </c>
      <c r="D144" s="5">
        <v>40.229999999999997</v>
      </c>
      <c r="E144" s="115">
        <v>95</v>
      </c>
      <c r="F144" s="116">
        <f>E144*D144</f>
        <v>3821.85</v>
      </c>
      <c r="G144" s="117">
        <f>F144 + (F144*24%)</f>
        <v>4739.0940000000001</v>
      </c>
    </row>
    <row r="145" spans="1:7" x14ac:dyDescent="0.25">
      <c r="A145" s="185" t="s">
        <v>20</v>
      </c>
      <c r="B145" s="185"/>
      <c r="C145" s="185"/>
      <c r="D145" s="185"/>
      <c r="E145" s="185"/>
      <c r="F145" s="185"/>
      <c r="G145" s="124">
        <f>SUM(G143:G144)</f>
        <v>27142.794000000002</v>
      </c>
    </row>
    <row r="146" spans="1:7" x14ac:dyDescent="0.25">
      <c r="A146" s="166" t="s">
        <v>262</v>
      </c>
      <c r="B146" s="166"/>
      <c r="C146" s="166"/>
      <c r="D146" s="166"/>
      <c r="E146" s="166"/>
      <c r="F146" s="166" t="s">
        <v>206</v>
      </c>
      <c r="G146" s="125">
        <f>SUM(G145,G141)</f>
        <v>83166.614000000001</v>
      </c>
    </row>
    <row r="147" spans="1:7" s="2" customFormat="1" ht="16.5" x14ac:dyDescent="0.25">
      <c r="A147" s="20"/>
      <c r="B147" s="20"/>
      <c r="C147" s="20"/>
      <c r="D147" s="22"/>
      <c r="E147" s="106"/>
      <c r="F147" s="106"/>
      <c r="G147" s="106"/>
    </row>
    <row r="148" spans="1:7" s="108" customFormat="1" ht="18.75" x14ac:dyDescent="0.25">
      <c r="A148" s="107" t="s">
        <v>101</v>
      </c>
      <c r="D148" s="109"/>
      <c r="E148" s="110"/>
      <c r="F148" s="110"/>
      <c r="G148" s="111"/>
    </row>
    <row r="149" spans="1:7" s="2" customFormat="1" ht="16.5" x14ac:dyDescent="0.25">
      <c r="A149" s="20"/>
      <c r="B149" s="20"/>
      <c r="C149" s="20"/>
      <c r="D149" s="22"/>
      <c r="E149" s="106"/>
      <c r="F149" s="106"/>
      <c r="G149" s="106"/>
    </row>
    <row r="150" spans="1:7" s="1" customFormat="1" ht="39" x14ac:dyDescent="0.25">
      <c r="A150" s="44" t="s">
        <v>4</v>
      </c>
      <c r="B150" s="44" t="s">
        <v>5</v>
      </c>
      <c r="C150" s="44" t="s">
        <v>6</v>
      </c>
      <c r="D150" s="45" t="s">
        <v>7</v>
      </c>
      <c r="E150" s="46" t="s">
        <v>8</v>
      </c>
      <c r="F150" s="46" t="s">
        <v>9</v>
      </c>
      <c r="G150" s="47" t="s">
        <v>10</v>
      </c>
    </row>
    <row r="151" spans="1:7" s="43" customFormat="1" ht="18" x14ac:dyDescent="0.25">
      <c r="A151" s="167" t="s">
        <v>3</v>
      </c>
      <c r="B151" s="168"/>
      <c r="C151" s="168"/>
      <c r="D151" s="168"/>
      <c r="E151" s="168"/>
      <c r="F151" s="168"/>
      <c r="G151" s="169"/>
    </row>
    <row r="152" spans="1:7" ht="50.1" customHeight="1" x14ac:dyDescent="0.25">
      <c r="A152" s="186" t="s">
        <v>102</v>
      </c>
      <c r="B152" s="201" t="s">
        <v>263</v>
      </c>
      <c r="C152" s="202"/>
      <c r="D152" s="202"/>
      <c r="E152" s="202"/>
      <c r="F152" s="202"/>
      <c r="G152" s="203"/>
    </row>
    <row r="153" spans="1:7" ht="16.5" x14ac:dyDescent="0.25">
      <c r="A153" s="187"/>
      <c r="B153" s="118" t="s">
        <v>103</v>
      </c>
      <c r="C153" s="162" t="s">
        <v>104</v>
      </c>
      <c r="D153" s="4">
        <v>6.4</v>
      </c>
      <c r="E153" s="115">
        <v>30</v>
      </c>
      <c r="F153" s="116">
        <f t="shared" ref="F153:F165" si="25">E153*D153</f>
        <v>192</v>
      </c>
      <c r="G153" s="117">
        <f t="shared" ref="G153:G165" si="26">F153 + (F153*24%)</f>
        <v>238.07999999999998</v>
      </c>
    </row>
    <row r="154" spans="1:7" ht="16.5" x14ac:dyDescent="0.25">
      <c r="A154" s="187"/>
      <c r="B154" s="118" t="s">
        <v>105</v>
      </c>
      <c r="C154" s="162" t="s">
        <v>104</v>
      </c>
      <c r="D154" s="4">
        <v>6.3</v>
      </c>
      <c r="E154" s="115">
        <v>30</v>
      </c>
      <c r="F154" s="116">
        <f t="shared" si="25"/>
        <v>189</v>
      </c>
      <c r="G154" s="117">
        <f t="shared" si="26"/>
        <v>234.36</v>
      </c>
    </row>
    <row r="155" spans="1:7" ht="16.5" x14ac:dyDescent="0.25">
      <c r="A155" s="187"/>
      <c r="B155" s="118" t="s">
        <v>106</v>
      </c>
      <c r="C155" s="162" t="s">
        <v>104</v>
      </c>
      <c r="D155" s="4">
        <v>4.2</v>
      </c>
      <c r="E155" s="115">
        <v>30</v>
      </c>
      <c r="F155" s="116">
        <f t="shared" si="25"/>
        <v>126</v>
      </c>
      <c r="G155" s="117">
        <f t="shared" si="26"/>
        <v>156.24</v>
      </c>
    </row>
    <row r="156" spans="1:7" ht="16.5" x14ac:dyDescent="0.25">
      <c r="A156" s="187"/>
      <c r="B156" s="118" t="s">
        <v>107</v>
      </c>
      <c r="C156" s="162" t="s">
        <v>104</v>
      </c>
      <c r="D156" s="4">
        <v>4.2</v>
      </c>
      <c r="E156" s="115">
        <v>30</v>
      </c>
      <c r="F156" s="116">
        <f t="shared" si="25"/>
        <v>126</v>
      </c>
      <c r="G156" s="117">
        <f t="shared" si="26"/>
        <v>156.24</v>
      </c>
    </row>
    <row r="157" spans="1:7" ht="16.5" x14ac:dyDescent="0.25">
      <c r="A157" s="187"/>
      <c r="B157" s="118" t="s">
        <v>108</v>
      </c>
      <c r="C157" s="162" t="s">
        <v>104</v>
      </c>
      <c r="D157" s="4">
        <v>4.75</v>
      </c>
      <c r="E157" s="115">
        <v>30</v>
      </c>
      <c r="F157" s="116">
        <f t="shared" si="25"/>
        <v>142.5</v>
      </c>
      <c r="G157" s="117">
        <f t="shared" si="26"/>
        <v>176.7</v>
      </c>
    </row>
    <row r="158" spans="1:7" ht="16.5" x14ac:dyDescent="0.25">
      <c r="A158" s="187"/>
      <c r="B158" s="118" t="s">
        <v>109</v>
      </c>
      <c r="C158" s="162" t="s">
        <v>104</v>
      </c>
      <c r="D158" s="4">
        <v>4.95</v>
      </c>
      <c r="E158" s="115">
        <v>30</v>
      </c>
      <c r="F158" s="116">
        <f>E158*D158</f>
        <v>148.5</v>
      </c>
      <c r="G158" s="117">
        <f>F158 + (F158*24%)</f>
        <v>184.14</v>
      </c>
    </row>
    <row r="159" spans="1:7" ht="16.5" x14ac:dyDescent="0.25">
      <c r="A159" s="187"/>
      <c r="B159" s="118" t="s">
        <v>110</v>
      </c>
      <c r="C159" s="162" t="s">
        <v>104</v>
      </c>
      <c r="D159" s="4">
        <v>4.93</v>
      </c>
      <c r="E159" s="115">
        <v>30</v>
      </c>
      <c r="F159" s="116">
        <f>E159*D159</f>
        <v>147.89999999999998</v>
      </c>
      <c r="G159" s="117">
        <f>F159 + (F159*24%)</f>
        <v>183.39599999999996</v>
      </c>
    </row>
    <row r="160" spans="1:7" ht="16.5" x14ac:dyDescent="0.25">
      <c r="A160" s="187"/>
      <c r="B160" s="118" t="s">
        <v>111</v>
      </c>
      <c r="C160" s="162" t="s">
        <v>104</v>
      </c>
      <c r="D160" s="4">
        <v>3.78</v>
      </c>
      <c r="E160" s="115">
        <v>30</v>
      </c>
      <c r="F160" s="116">
        <f>E160*D160</f>
        <v>113.39999999999999</v>
      </c>
      <c r="G160" s="117">
        <f>F160 + (F160*24%)</f>
        <v>140.61599999999999</v>
      </c>
    </row>
    <row r="161" spans="1:7" ht="16.5" x14ac:dyDescent="0.25">
      <c r="A161" s="187"/>
      <c r="B161" s="118" t="s">
        <v>112</v>
      </c>
      <c r="C161" s="162" t="s">
        <v>104</v>
      </c>
      <c r="D161" s="4">
        <v>6.85</v>
      </c>
      <c r="E161" s="115">
        <v>30</v>
      </c>
      <c r="F161" s="116">
        <f>E161*D161</f>
        <v>205.5</v>
      </c>
      <c r="G161" s="117">
        <f>F161 + (F161*24%)</f>
        <v>254.82</v>
      </c>
    </row>
    <row r="162" spans="1:7" ht="16.5" x14ac:dyDescent="0.25">
      <c r="A162" s="187"/>
      <c r="B162" s="118" t="s">
        <v>113</v>
      </c>
      <c r="C162" s="162" t="s">
        <v>104</v>
      </c>
      <c r="D162" s="4">
        <v>7.35</v>
      </c>
      <c r="E162" s="115">
        <v>30</v>
      </c>
      <c r="F162" s="116">
        <f>E162*D162</f>
        <v>220.5</v>
      </c>
      <c r="G162" s="117">
        <f>F162 + (F162*24%)</f>
        <v>273.42</v>
      </c>
    </row>
    <row r="163" spans="1:7" ht="16.5" x14ac:dyDescent="0.25">
      <c r="A163" s="187"/>
      <c r="B163" s="118" t="s">
        <v>114</v>
      </c>
      <c r="C163" s="162" t="s">
        <v>104</v>
      </c>
      <c r="D163" s="4">
        <v>3.1</v>
      </c>
      <c r="E163" s="115">
        <v>30</v>
      </c>
      <c r="F163" s="116">
        <f t="shared" si="25"/>
        <v>93</v>
      </c>
      <c r="G163" s="117">
        <f t="shared" si="26"/>
        <v>115.32</v>
      </c>
    </row>
    <row r="164" spans="1:7" ht="16.5" x14ac:dyDescent="0.25">
      <c r="A164" s="187"/>
      <c r="B164" s="118" t="s">
        <v>115</v>
      </c>
      <c r="C164" s="162" t="s">
        <v>104</v>
      </c>
      <c r="D164" s="4">
        <v>3.15</v>
      </c>
      <c r="E164" s="115">
        <v>30</v>
      </c>
      <c r="F164" s="116">
        <f t="shared" si="25"/>
        <v>94.5</v>
      </c>
      <c r="G164" s="117">
        <f t="shared" si="26"/>
        <v>117.18</v>
      </c>
    </row>
    <row r="165" spans="1:7" ht="16.5" x14ac:dyDescent="0.25">
      <c r="A165" s="188"/>
      <c r="B165" s="118" t="s">
        <v>116</v>
      </c>
      <c r="C165" s="89" t="s">
        <v>117</v>
      </c>
      <c r="D165" s="4">
        <v>12</v>
      </c>
      <c r="E165" s="115">
        <v>20</v>
      </c>
      <c r="F165" s="116">
        <f t="shared" si="25"/>
        <v>240</v>
      </c>
      <c r="G165" s="117">
        <f t="shared" si="26"/>
        <v>297.60000000000002</v>
      </c>
    </row>
    <row r="166" spans="1:7" ht="39.950000000000003" customHeight="1" x14ac:dyDescent="0.25">
      <c r="A166" s="186" t="s">
        <v>118</v>
      </c>
      <c r="B166" s="204" t="s">
        <v>264</v>
      </c>
      <c r="C166" s="204"/>
      <c r="D166" s="204"/>
      <c r="E166" s="204"/>
      <c r="F166" s="204"/>
      <c r="G166" s="204"/>
    </row>
    <row r="167" spans="1:7" ht="16.5" x14ac:dyDescent="0.25">
      <c r="A167" s="187"/>
      <c r="B167" s="118" t="s">
        <v>265</v>
      </c>
      <c r="C167" s="89" t="s">
        <v>104</v>
      </c>
      <c r="D167" s="4">
        <v>13.58</v>
      </c>
      <c r="E167" s="115">
        <v>85</v>
      </c>
      <c r="F167" s="122">
        <f t="shared" ref="F167:F172" si="27">E167*D167</f>
        <v>1154.3</v>
      </c>
      <c r="G167" s="123">
        <f t="shared" ref="G167:G172" si="28">F167 + (F167*24%)</f>
        <v>1431.3319999999999</v>
      </c>
    </row>
    <row r="168" spans="1:7" ht="16.5" x14ac:dyDescent="0.25">
      <c r="A168" s="187"/>
      <c r="B168" s="118" t="s">
        <v>266</v>
      </c>
      <c r="C168" s="89" t="s">
        <v>104</v>
      </c>
      <c r="D168" s="4">
        <v>7.64</v>
      </c>
      <c r="E168" s="115">
        <v>85</v>
      </c>
      <c r="F168" s="122">
        <f t="shared" si="27"/>
        <v>649.4</v>
      </c>
      <c r="G168" s="117">
        <f t="shared" si="28"/>
        <v>805.25599999999997</v>
      </c>
    </row>
    <row r="169" spans="1:7" ht="16.5" x14ac:dyDescent="0.25">
      <c r="A169" s="187"/>
      <c r="B169" s="118" t="s">
        <v>267</v>
      </c>
      <c r="C169" s="89" t="s">
        <v>104</v>
      </c>
      <c r="D169" s="4">
        <v>5.15</v>
      </c>
      <c r="E169" s="115">
        <v>85</v>
      </c>
      <c r="F169" s="116">
        <f t="shared" si="27"/>
        <v>437.75000000000006</v>
      </c>
      <c r="G169" s="117">
        <f t="shared" si="28"/>
        <v>542.81000000000006</v>
      </c>
    </row>
    <row r="170" spans="1:7" ht="16.5" x14ac:dyDescent="0.25">
      <c r="A170" s="187"/>
      <c r="B170" s="118" t="s">
        <v>268</v>
      </c>
      <c r="C170" s="89" t="s">
        <v>104</v>
      </c>
      <c r="D170" s="4">
        <v>14.41</v>
      </c>
      <c r="E170" s="115">
        <v>85</v>
      </c>
      <c r="F170" s="116">
        <f t="shared" si="27"/>
        <v>1224.8499999999999</v>
      </c>
      <c r="G170" s="117">
        <f t="shared" si="28"/>
        <v>1518.8139999999999</v>
      </c>
    </row>
    <row r="171" spans="1:7" ht="16.5" x14ac:dyDescent="0.25">
      <c r="A171" s="187"/>
      <c r="B171" s="118" t="s">
        <v>269</v>
      </c>
      <c r="C171" s="89" t="s">
        <v>104</v>
      </c>
      <c r="D171" s="4">
        <v>14.41</v>
      </c>
      <c r="E171" s="115">
        <v>85</v>
      </c>
      <c r="F171" s="116">
        <f t="shared" si="27"/>
        <v>1224.8499999999999</v>
      </c>
      <c r="G171" s="117">
        <f t="shared" si="28"/>
        <v>1518.8139999999999</v>
      </c>
    </row>
    <row r="172" spans="1:7" ht="16.5" x14ac:dyDescent="0.25">
      <c r="A172" s="187"/>
      <c r="B172" s="118" t="s">
        <v>270</v>
      </c>
      <c r="C172" s="89" t="s">
        <v>104</v>
      </c>
      <c r="D172" s="4">
        <v>5.17</v>
      </c>
      <c r="E172" s="115">
        <v>85</v>
      </c>
      <c r="F172" s="116">
        <f t="shared" si="27"/>
        <v>439.45</v>
      </c>
      <c r="G172" s="117">
        <f t="shared" si="28"/>
        <v>544.91800000000001</v>
      </c>
    </row>
    <row r="173" spans="1:7" ht="16.5" x14ac:dyDescent="0.25">
      <c r="A173" s="187"/>
      <c r="B173" s="118" t="s">
        <v>271</v>
      </c>
      <c r="C173" s="89" t="s">
        <v>104</v>
      </c>
      <c r="D173" s="4">
        <v>14.39</v>
      </c>
      <c r="E173" s="115">
        <v>85</v>
      </c>
      <c r="F173" s="116">
        <f>E173*D173</f>
        <v>1223.1500000000001</v>
      </c>
      <c r="G173" s="117">
        <f>F173 + (F173*24%)</f>
        <v>1516.7060000000001</v>
      </c>
    </row>
    <row r="174" spans="1:7" ht="16.5" x14ac:dyDescent="0.25">
      <c r="A174" s="187"/>
      <c r="B174" s="118" t="s">
        <v>272</v>
      </c>
      <c r="C174" s="89" t="s">
        <v>104</v>
      </c>
      <c r="D174" s="4">
        <v>11.66</v>
      </c>
      <c r="E174" s="115">
        <v>85</v>
      </c>
      <c r="F174" s="116">
        <f>E174*D174</f>
        <v>991.1</v>
      </c>
      <c r="G174" s="117">
        <f>F174 + (F174*24%)</f>
        <v>1228.9639999999999</v>
      </c>
    </row>
    <row r="175" spans="1:7" ht="16.5" x14ac:dyDescent="0.25">
      <c r="A175" s="187"/>
      <c r="B175" s="118" t="s">
        <v>272</v>
      </c>
      <c r="C175" s="89" t="s">
        <v>104</v>
      </c>
      <c r="D175" s="4">
        <v>11.66</v>
      </c>
      <c r="E175" s="115">
        <v>85</v>
      </c>
      <c r="F175" s="116">
        <f>E175*D175</f>
        <v>991.1</v>
      </c>
      <c r="G175" s="117">
        <f>F175 + (F175*24%)</f>
        <v>1228.9639999999999</v>
      </c>
    </row>
    <row r="176" spans="1:7" ht="16.5" x14ac:dyDescent="0.25">
      <c r="A176" s="187"/>
      <c r="B176" s="118" t="s">
        <v>273</v>
      </c>
      <c r="C176" s="89" t="s">
        <v>119</v>
      </c>
      <c r="D176" s="4">
        <v>44.55</v>
      </c>
      <c r="E176" s="115">
        <v>35.799999999999997</v>
      </c>
      <c r="F176" s="116">
        <f>E176*D176</f>
        <v>1594.8899999999999</v>
      </c>
      <c r="G176" s="117">
        <f>F176 + (F176*24%)</f>
        <v>1977.6635999999999</v>
      </c>
    </row>
    <row r="177" spans="1:7" ht="33" x14ac:dyDescent="0.25">
      <c r="A177" s="188"/>
      <c r="B177" s="118" t="s">
        <v>274</v>
      </c>
      <c r="C177" s="89" t="s">
        <v>189</v>
      </c>
      <c r="D177" s="4">
        <v>16</v>
      </c>
      <c r="E177" s="115">
        <v>16</v>
      </c>
      <c r="F177" s="116">
        <f>E177*D177</f>
        <v>256</v>
      </c>
      <c r="G177" s="117">
        <f>F177 + (F177*24%)</f>
        <v>317.44</v>
      </c>
    </row>
    <row r="178" spans="1:7" x14ac:dyDescent="0.25">
      <c r="A178" s="185" t="s">
        <v>20</v>
      </c>
      <c r="B178" s="185"/>
      <c r="C178" s="185"/>
      <c r="D178" s="185"/>
      <c r="E178" s="185"/>
      <c r="F178" s="185"/>
      <c r="G178" s="124">
        <f>SUM(G167:G177,G153:G165)</f>
        <v>15159.793600000001</v>
      </c>
    </row>
    <row r="179" spans="1:7" s="43" customFormat="1" ht="15" customHeight="1" x14ac:dyDescent="0.25">
      <c r="A179" s="167" t="s">
        <v>125</v>
      </c>
      <c r="B179" s="168"/>
      <c r="C179" s="168"/>
      <c r="D179" s="168"/>
      <c r="E179" s="168"/>
      <c r="F179" s="168"/>
      <c r="G179" s="169"/>
    </row>
    <row r="180" spans="1:7" ht="50.1" customHeight="1" x14ac:dyDescent="0.25">
      <c r="A180" s="186" t="s">
        <v>166</v>
      </c>
      <c r="B180" s="201" t="s">
        <v>275</v>
      </c>
      <c r="C180" s="202"/>
      <c r="D180" s="202"/>
      <c r="E180" s="202"/>
      <c r="F180" s="202"/>
      <c r="G180" s="203"/>
    </row>
    <row r="181" spans="1:7" ht="16.5" x14ac:dyDescent="0.25">
      <c r="A181" s="187"/>
      <c r="B181" s="118" t="s">
        <v>103</v>
      </c>
      <c r="C181" s="162" t="s">
        <v>104</v>
      </c>
      <c r="D181" s="4">
        <v>6.4</v>
      </c>
      <c r="E181" s="115">
        <v>30</v>
      </c>
      <c r="F181" s="116">
        <f t="shared" ref="F181:F193" si="29">E181*D181</f>
        <v>192</v>
      </c>
      <c r="G181" s="117">
        <f t="shared" ref="G181:G193" si="30">F181 + (F181*24%)</f>
        <v>238.07999999999998</v>
      </c>
    </row>
    <row r="182" spans="1:7" ht="16.5" x14ac:dyDescent="0.25">
      <c r="A182" s="187"/>
      <c r="B182" s="118" t="s">
        <v>105</v>
      </c>
      <c r="C182" s="162" t="s">
        <v>104</v>
      </c>
      <c r="D182" s="4">
        <v>6.3</v>
      </c>
      <c r="E182" s="115">
        <v>30</v>
      </c>
      <c r="F182" s="116">
        <f t="shared" si="29"/>
        <v>189</v>
      </c>
      <c r="G182" s="117">
        <f t="shared" si="30"/>
        <v>234.36</v>
      </c>
    </row>
    <row r="183" spans="1:7" ht="16.5" x14ac:dyDescent="0.25">
      <c r="A183" s="187"/>
      <c r="B183" s="118" t="s">
        <v>156</v>
      </c>
      <c r="C183" s="162" t="s">
        <v>104</v>
      </c>
      <c r="D183" s="4">
        <v>4.2</v>
      </c>
      <c r="E183" s="115">
        <v>30</v>
      </c>
      <c r="F183" s="116">
        <f t="shared" si="29"/>
        <v>126</v>
      </c>
      <c r="G183" s="117">
        <f t="shared" si="30"/>
        <v>156.24</v>
      </c>
    </row>
    <row r="184" spans="1:7" ht="16.5" x14ac:dyDescent="0.25">
      <c r="A184" s="187"/>
      <c r="B184" s="118" t="s">
        <v>157</v>
      </c>
      <c r="C184" s="162" t="s">
        <v>104</v>
      </c>
      <c r="D184" s="4">
        <v>4.2</v>
      </c>
      <c r="E184" s="115">
        <v>30</v>
      </c>
      <c r="F184" s="116">
        <f t="shared" si="29"/>
        <v>126</v>
      </c>
      <c r="G184" s="117">
        <f t="shared" si="30"/>
        <v>156.24</v>
      </c>
    </row>
    <row r="185" spans="1:7" ht="16.5" x14ac:dyDescent="0.25">
      <c r="A185" s="187"/>
      <c r="B185" s="118" t="s">
        <v>158</v>
      </c>
      <c r="C185" s="162" t="s">
        <v>104</v>
      </c>
      <c r="D185" s="4">
        <v>4.75</v>
      </c>
      <c r="E185" s="115">
        <v>30</v>
      </c>
      <c r="F185" s="116">
        <f t="shared" si="29"/>
        <v>142.5</v>
      </c>
      <c r="G185" s="117">
        <f t="shared" si="30"/>
        <v>176.7</v>
      </c>
    </row>
    <row r="186" spans="1:7" ht="16.5" x14ac:dyDescent="0.25">
      <c r="A186" s="187"/>
      <c r="B186" s="118" t="s">
        <v>159</v>
      </c>
      <c r="C186" s="162" t="s">
        <v>104</v>
      </c>
      <c r="D186" s="4">
        <v>4.95</v>
      </c>
      <c r="E186" s="115">
        <v>30</v>
      </c>
      <c r="F186" s="116">
        <f>E186*D186</f>
        <v>148.5</v>
      </c>
      <c r="G186" s="117">
        <f>F186 + (F186*24%)</f>
        <v>184.14</v>
      </c>
    </row>
    <row r="187" spans="1:7" ht="16.5" x14ac:dyDescent="0.25">
      <c r="A187" s="187"/>
      <c r="B187" s="118" t="s">
        <v>160</v>
      </c>
      <c r="C187" s="162" t="s">
        <v>104</v>
      </c>
      <c r="D187" s="4">
        <v>4.93</v>
      </c>
      <c r="E187" s="115">
        <v>30</v>
      </c>
      <c r="F187" s="116">
        <f>E187*D187</f>
        <v>147.89999999999998</v>
      </c>
      <c r="G187" s="117">
        <f>F187 + (F187*24%)</f>
        <v>183.39599999999996</v>
      </c>
    </row>
    <row r="188" spans="1:7" ht="16.5" x14ac:dyDescent="0.25">
      <c r="A188" s="187"/>
      <c r="B188" s="118" t="s">
        <v>111</v>
      </c>
      <c r="C188" s="162" t="s">
        <v>104</v>
      </c>
      <c r="D188" s="4">
        <v>3.78</v>
      </c>
      <c r="E188" s="115">
        <v>30</v>
      </c>
      <c r="F188" s="116">
        <f>E188*D188</f>
        <v>113.39999999999999</v>
      </c>
      <c r="G188" s="117">
        <f>F188 + (F188*24%)</f>
        <v>140.61599999999999</v>
      </c>
    </row>
    <row r="189" spans="1:7" ht="16.5" x14ac:dyDescent="0.25">
      <c r="A189" s="187"/>
      <c r="B189" s="118" t="s">
        <v>161</v>
      </c>
      <c r="C189" s="162" t="s">
        <v>104</v>
      </c>
      <c r="D189" s="4">
        <v>6.85</v>
      </c>
      <c r="E189" s="115">
        <v>30</v>
      </c>
      <c r="F189" s="116">
        <f>E189*D189</f>
        <v>205.5</v>
      </c>
      <c r="G189" s="117">
        <f>F189 + (F189*24%)</f>
        <v>254.82</v>
      </c>
    </row>
    <row r="190" spans="1:7" ht="16.5" x14ac:dyDescent="0.25">
      <c r="A190" s="187"/>
      <c r="B190" s="118" t="s">
        <v>162</v>
      </c>
      <c r="C190" s="162" t="s">
        <v>104</v>
      </c>
      <c r="D190" s="4">
        <v>7.35</v>
      </c>
      <c r="E190" s="115">
        <v>30</v>
      </c>
      <c r="F190" s="116">
        <f>E190*D190</f>
        <v>220.5</v>
      </c>
      <c r="G190" s="117">
        <f>F190 + (F190*24%)</f>
        <v>273.42</v>
      </c>
    </row>
    <row r="191" spans="1:7" ht="16.5" x14ac:dyDescent="0.25">
      <c r="A191" s="187"/>
      <c r="B191" s="118" t="s">
        <v>163</v>
      </c>
      <c r="C191" s="162" t="s">
        <v>104</v>
      </c>
      <c r="D191" s="4">
        <v>3.1</v>
      </c>
      <c r="E191" s="115">
        <v>30</v>
      </c>
      <c r="F191" s="116">
        <f t="shared" si="29"/>
        <v>93</v>
      </c>
      <c r="G191" s="117">
        <f t="shared" si="30"/>
        <v>115.32</v>
      </c>
    </row>
    <row r="192" spans="1:7" ht="16.5" x14ac:dyDescent="0.25">
      <c r="A192" s="187"/>
      <c r="B192" s="118" t="s">
        <v>164</v>
      </c>
      <c r="C192" s="162" t="s">
        <v>104</v>
      </c>
      <c r="D192" s="4">
        <v>3.15</v>
      </c>
      <c r="E192" s="115">
        <v>30</v>
      </c>
      <c r="F192" s="116">
        <f t="shared" si="29"/>
        <v>94.5</v>
      </c>
      <c r="G192" s="117">
        <f t="shared" si="30"/>
        <v>117.18</v>
      </c>
    </row>
    <row r="193" spans="1:7" ht="16.5" x14ac:dyDescent="0.25">
      <c r="A193" s="188"/>
      <c r="B193" s="118" t="s">
        <v>116</v>
      </c>
      <c r="C193" s="89" t="s">
        <v>117</v>
      </c>
      <c r="D193" s="4">
        <v>12</v>
      </c>
      <c r="E193" s="115">
        <v>20</v>
      </c>
      <c r="F193" s="116">
        <f t="shared" si="29"/>
        <v>240</v>
      </c>
      <c r="G193" s="117">
        <f t="shared" si="30"/>
        <v>297.60000000000002</v>
      </c>
    </row>
    <row r="194" spans="1:7" ht="39.950000000000003" customHeight="1" x14ac:dyDescent="0.25">
      <c r="A194" s="198" t="s">
        <v>168</v>
      </c>
      <c r="B194" s="204" t="s">
        <v>264</v>
      </c>
      <c r="C194" s="204"/>
      <c r="D194" s="204"/>
      <c r="E194" s="204"/>
      <c r="F194" s="204"/>
      <c r="G194" s="204"/>
    </row>
    <row r="195" spans="1:7" ht="16.5" x14ac:dyDescent="0.25">
      <c r="A195" s="198"/>
      <c r="B195" s="118" t="s">
        <v>276</v>
      </c>
      <c r="C195" s="94" t="s">
        <v>104</v>
      </c>
      <c r="D195" s="131">
        <v>13.58</v>
      </c>
      <c r="E195" s="112">
        <v>85</v>
      </c>
      <c r="F195" s="120">
        <f t="shared" ref="F195:F204" si="31">E195*D195</f>
        <v>1154.3</v>
      </c>
      <c r="G195" s="121">
        <f t="shared" ref="G195:G206" si="32">F195 + (F195*24%)</f>
        <v>1431.3319999999999</v>
      </c>
    </row>
    <row r="196" spans="1:7" ht="16.5" x14ac:dyDescent="0.25">
      <c r="A196" s="198"/>
      <c r="B196" s="118" t="s">
        <v>277</v>
      </c>
      <c r="C196" s="94" t="s">
        <v>104</v>
      </c>
      <c r="D196" s="131">
        <v>7.64</v>
      </c>
      <c r="E196" s="112">
        <v>85</v>
      </c>
      <c r="F196" s="120">
        <f t="shared" si="31"/>
        <v>649.4</v>
      </c>
      <c r="G196" s="121">
        <f t="shared" si="32"/>
        <v>805.25599999999997</v>
      </c>
    </row>
    <row r="197" spans="1:7" ht="16.5" x14ac:dyDescent="0.25">
      <c r="A197" s="198"/>
      <c r="B197" s="118" t="s">
        <v>267</v>
      </c>
      <c r="C197" s="94" t="s">
        <v>104</v>
      </c>
      <c r="D197" s="131">
        <v>5.15</v>
      </c>
      <c r="E197" s="112">
        <v>85</v>
      </c>
      <c r="F197" s="113">
        <f t="shared" si="31"/>
        <v>437.75000000000006</v>
      </c>
      <c r="G197" s="130">
        <f t="shared" si="32"/>
        <v>542.81000000000006</v>
      </c>
    </row>
    <row r="198" spans="1:7" ht="16.5" x14ac:dyDescent="0.25">
      <c r="A198" s="198"/>
      <c r="B198" s="118" t="s">
        <v>268</v>
      </c>
      <c r="C198" s="94" t="s">
        <v>104</v>
      </c>
      <c r="D198" s="131">
        <v>14.37</v>
      </c>
      <c r="E198" s="112">
        <v>85</v>
      </c>
      <c r="F198" s="113">
        <f t="shared" si="31"/>
        <v>1221.45</v>
      </c>
      <c r="G198" s="130">
        <f t="shared" si="32"/>
        <v>1514.598</v>
      </c>
    </row>
    <row r="199" spans="1:7" ht="16.5" x14ac:dyDescent="0.25">
      <c r="A199" s="198"/>
      <c r="B199" s="118" t="s">
        <v>268</v>
      </c>
      <c r="C199" s="94" t="s">
        <v>104</v>
      </c>
      <c r="D199" s="131">
        <v>14.37</v>
      </c>
      <c r="E199" s="112">
        <v>85</v>
      </c>
      <c r="F199" s="113">
        <f t="shared" si="31"/>
        <v>1221.45</v>
      </c>
      <c r="G199" s="130">
        <f t="shared" si="32"/>
        <v>1514.598</v>
      </c>
    </row>
    <row r="200" spans="1:7" ht="16.5" x14ac:dyDescent="0.25">
      <c r="A200" s="198"/>
      <c r="B200" s="118" t="s">
        <v>278</v>
      </c>
      <c r="C200" s="94" t="s">
        <v>104</v>
      </c>
      <c r="D200" s="131">
        <v>14.17</v>
      </c>
      <c r="E200" s="112">
        <v>85</v>
      </c>
      <c r="F200" s="113">
        <f t="shared" si="31"/>
        <v>1204.45</v>
      </c>
      <c r="G200" s="130">
        <f t="shared" si="32"/>
        <v>1493.518</v>
      </c>
    </row>
    <row r="201" spans="1:7" ht="16.5" x14ac:dyDescent="0.25">
      <c r="A201" s="198"/>
      <c r="B201" s="118" t="s">
        <v>279</v>
      </c>
      <c r="C201" s="94" t="s">
        <v>104</v>
      </c>
      <c r="D201" s="131">
        <v>14.17</v>
      </c>
      <c r="E201" s="112">
        <v>85</v>
      </c>
      <c r="F201" s="113">
        <f t="shared" si="31"/>
        <v>1204.45</v>
      </c>
      <c r="G201" s="130">
        <f t="shared" si="32"/>
        <v>1493.518</v>
      </c>
    </row>
    <row r="202" spans="1:7" ht="16.5" x14ac:dyDescent="0.25">
      <c r="A202" s="198"/>
      <c r="B202" s="118" t="s">
        <v>272</v>
      </c>
      <c r="C202" s="94" t="s">
        <v>104</v>
      </c>
      <c r="D202" s="131">
        <v>11.66</v>
      </c>
      <c r="E202" s="112">
        <v>85</v>
      </c>
      <c r="F202" s="113">
        <f t="shared" si="31"/>
        <v>991.1</v>
      </c>
      <c r="G202" s="130">
        <f t="shared" si="32"/>
        <v>1228.9639999999999</v>
      </c>
    </row>
    <row r="203" spans="1:7" ht="15" customHeight="1" x14ac:dyDescent="0.25">
      <c r="A203" s="198"/>
      <c r="B203" s="118" t="s">
        <v>280</v>
      </c>
      <c r="C203" s="94" t="s">
        <v>104</v>
      </c>
      <c r="D203" s="131">
        <v>5.17</v>
      </c>
      <c r="E203" s="112">
        <v>85</v>
      </c>
      <c r="F203" s="113">
        <f t="shared" si="31"/>
        <v>439.45</v>
      </c>
      <c r="G203" s="130">
        <f t="shared" si="32"/>
        <v>544.91800000000001</v>
      </c>
    </row>
    <row r="204" spans="1:7" ht="16.5" x14ac:dyDescent="0.25">
      <c r="A204" s="198"/>
      <c r="B204" s="118" t="s">
        <v>281</v>
      </c>
      <c r="C204" s="94" t="s">
        <v>104</v>
      </c>
      <c r="D204" s="131">
        <v>14.37</v>
      </c>
      <c r="E204" s="112">
        <v>85</v>
      </c>
      <c r="F204" s="113">
        <f t="shared" si="31"/>
        <v>1221.45</v>
      </c>
      <c r="G204" s="130">
        <f t="shared" si="32"/>
        <v>1514.598</v>
      </c>
    </row>
    <row r="205" spans="1:7" ht="16.5" x14ac:dyDescent="0.25">
      <c r="A205" s="198"/>
      <c r="B205" s="118" t="s">
        <v>273</v>
      </c>
      <c r="C205" s="94" t="s">
        <v>119</v>
      </c>
      <c r="D205" s="131">
        <v>52.1</v>
      </c>
      <c r="E205" s="112">
        <v>35.799999999999997</v>
      </c>
      <c r="F205" s="113">
        <f>E205*D205</f>
        <v>1865.1799999999998</v>
      </c>
      <c r="G205" s="130">
        <f>F205 + (F205*24%)</f>
        <v>2312.8231999999998</v>
      </c>
    </row>
    <row r="206" spans="1:7" ht="33" x14ac:dyDescent="0.25">
      <c r="A206" s="198"/>
      <c r="B206" s="118" t="s">
        <v>282</v>
      </c>
      <c r="C206" s="94" t="s">
        <v>189</v>
      </c>
      <c r="D206" s="131">
        <v>17</v>
      </c>
      <c r="E206" s="112">
        <v>16</v>
      </c>
      <c r="F206" s="113">
        <f>E206*D206</f>
        <v>272</v>
      </c>
      <c r="G206" s="130">
        <f t="shared" si="32"/>
        <v>337.28</v>
      </c>
    </row>
    <row r="207" spans="1:7" x14ac:dyDescent="0.25">
      <c r="A207" s="185" t="s">
        <v>20</v>
      </c>
      <c r="B207" s="185"/>
      <c r="C207" s="185"/>
      <c r="D207" s="185"/>
      <c r="E207" s="185"/>
      <c r="F207" s="185"/>
      <c r="G207" s="124">
        <f>SUM(G195:G206,G181:G193)</f>
        <v>17262.325199999999</v>
      </c>
    </row>
    <row r="208" spans="1:7" x14ac:dyDescent="0.25">
      <c r="A208" s="166" t="s">
        <v>283</v>
      </c>
      <c r="B208" s="166"/>
      <c r="C208" s="166"/>
      <c r="D208" s="166"/>
      <c r="E208" s="166"/>
      <c r="F208" s="166" t="s">
        <v>206</v>
      </c>
      <c r="G208" s="125">
        <f>SUM(G207,G178)</f>
        <v>32422.1188</v>
      </c>
    </row>
    <row r="209" spans="1:7" s="2" customFormat="1" ht="16.5" x14ac:dyDescent="0.25">
      <c r="A209" s="20"/>
      <c r="B209" s="20"/>
      <c r="C209" s="20"/>
      <c r="D209" s="22"/>
      <c r="E209" s="106"/>
      <c r="F209" s="106"/>
      <c r="G209" s="106"/>
    </row>
    <row r="210" spans="1:7" s="108" customFormat="1" ht="18.75" x14ac:dyDescent="0.25">
      <c r="A210" s="107" t="s">
        <v>120</v>
      </c>
      <c r="D210" s="109"/>
      <c r="E210" s="110"/>
      <c r="F210" s="110"/>
      <c r="G210" s="111"/>
    </row>
    <row r="211" spans="1:7" s="2" customFormat="1" ht="16.5" x14ac:dyDescent="0.25">
      <c r="A211" s="20"/>
      <c r="B211" s="20"/>
      <c r="C211" s="20"/>
      <c r="D211" s="22"/>
      <c r="E211" s="106"/>
      <c r="F211" s="106"/>
      <c r="G211" s="106"/>
    </row>
    <row r="212" spans="1:7" s="1" customFormat="1" ht="39" x14ac:dyDescent="0.25">
      <c r="A212" s="44" t="s">
        <v>4</v>
      </c>
      <c r="B212" s="44" t="s">
        <v>5</v>
      </c>
      <c r="C212" s="44" t="s">
        <v>6</v>
      </c>
      <c r="D212" s="45" t="s">
        <v>7</v>
      </c>
      <c r="E212" s="46" t="s">
        <v>8</v>
      </c>
      <c r="F212" s="46" t="s">
        <v>9</v>
      </c>
      <c r="G212" s="47" t="s">
        <v>10</v>
      </c>
    </row>
    <row r="213" spans="1:7" s="2" customFormat="1" ht="16.5" x14ac:dyDescent="0.25">
      <c r="A213" s="52"/>
      <c r="B213" s="49" t="s">
        <v>57</v>
      </c>
      <c r="C213" s="159"/>
      <c r="D213" s="159"/>
      <c r="E213" s="159"/>
      <c r="F213" s="159"/>
      <c r="G213" s="159"/>
    </row>
    <row r="214" spans="1:7" s="43" customFormat="1" ht="18" x14ac:dyDescent="0.25">
      <c r="A214" s="167" t="s">
        <v>3</v>
      </c>
      <c r="B214" s="168"/>
      <c r="C214" s="168"/>
      <c r="D214" s="168"/>
      <c r="E214" s="168"/>
      <c r="F214" s="168"/>
      <c r="G214" s="169"/>
    </row>
    <row r="215" spans="1:7" s="2" customFormat="1" ht="111" x14ac:dyDescent="0.25">
      <c r="A215" s="51" t="s">
        <v>121</v>
      </c>
      <c r="B215" s="41" t="s">
        <v>122</v>
      </c>
      <c r="C215" s="89" t="s">
        <v>12</v>
      </c>
      <c r="D215" s="3">
        <v>16</v>
      </c>
      <c r="E215" s="115">
        <v>450</v>
      </c>
      <c r="F215" s="116">
        <f>E215*D215</f>
        <v>7200</v>
      </c>
      <c r="G215" s="126">
        <f>F215 + (F215*24%)</f>
        <v>8928</v>
      </c>
    </row>
    <row r="216" spans="1:7" ht="80.25" x14ac:dyDescent="0.25">
      <c r="A216" s="51" t="s">
        <v>123</v>
      </c>
      <c r="B216" s="13" t="s">
        <v>124</v>
      </c>
      <c r="C216" s="89" t="s">
        <v>117</v>
      </c>
      <c r="D216" s="4">
        <v>1</v>
      </c>
      <c r="E216" s="115">
        <v>4300</v>
      </c>
      <c r="F216" s="122">
        <f>E216*D216</f>
        <v>4300</v>
      </c>
      <c r="G216" s="123">
        <f>F216 + (F216*24%)</f>
        <v>5332</v>
      </c>
    </row>
    <row r="217" spans="1:7" x14ac:dyDescent="0.25">
      <c r="A217" s="185" t="s">
        <v>20</v>
      </c>
      <c r="B217" s="185"/>
      <c r="C217" s="185"/>
      <c r="D217" s="185"/>
      <c r="E217" s="185"/>
      <c r="F217" s="185"/>
      <c r="G217" s="124">
        <f>SUM(G215:G216)</f>
        <v>14260</v>
      </c>
    </row>
    <row r="218" spans="1:7" s="43" customFormat="1" ht="15" customHeight="1" x14ac:dyDescent="0.25">
      <c r="A218" s="167" t="s">
        <v>125</v>
      </c>
      <c r="B218" s="168"/>
      <c r="C218" s="168"/>
      <c r="D218" s="168"/>
      <c r="E218" s="168"/>
      <c r="F218" s="168"/>
      <c r="G218" s="169"/>
    </row>
    <row r="219" spans="1:7" s="2" customFormat="1" ht="111" x14ac:dyDescent="0.25">
      <c r="A219" s="51" t="s">
        <v>284</v>
      </c>
      <c r="B219" s="41" t="s">
        <v>167</v>
      </c>
      <c r="C219" s="89" t="s">
        <v>12</v>
      </c>
      <c r="D219" s="3">
        <v>6</v>
      </c>
      <c r="E219" s="115">
        <v>450</v>
      </c>
      <c r="F219" s="116">
        <f>E219*D219</f>
        <v>2700</v>
      </c>
      <c r="G219" s="126">
        <f>F219 + (F219*24%)</f>
        <v>3348</v>
      </c>
    </row>
    <row r="220" spans="1:7" ht="80.25" x14ac:dyDescent="0.25">
      <c r="A220" s="51" t="s">
        <v>285</v>
      </c>
      <c r="B220" s="13" t="s">
        <v>169</v>
      </c>
      <c r="C220" s="89" t="s">
        <v>117</v>
      </c>
      <c r="D220" s="3">
        <v>1</v>
      </c>
      <c r="E220" s="115">
        <v>4300</v>
      </c>
      <c r="F220" s="122">
        <f>E220*D220</f>
        <v>4300</v>
      </c>
      <c r="G220" s="123">
        <f>F220 + (F220*24%)</f>
        <v>5332</v>
      </c>
    </row>
    <row r="221" spans="1:7" x14ac:dyDescent="0.25">
      <c r="A221" s="185" t="s">
        <v>20</v>
      </c>
      <c r="B221" s="185"/>
      <c r="C221" s="185"/>
      <c r="D221" s="185"/>
      <c r="E221" s="185"/>
      <c r="F221" s="185"/>
      <c r="G221" s="124">
        <f>SUM(G219:G220)</f>
        <v>8680</v>
      </c>
    </row>
    <row r="222" spans="1:7" x14ac:dyDescent="0.25">
      <c r="A222" s="166" t="s">
        <v>286</v>
      </c>
      <c r="B222" s="166"/>
      <c r="C222" s="166"/>
      <c r="D222" s="166"/>
      <c r="E222" s="166"/>
      <c r="F222" s="166" t="s">
        <v>206</v>
      </c>
      <c r="G222" s="125">
        <f>SUM(G221,G217)</f>
        <v>22940</v>
      </c>
    </row>
    <row r="223" spans="1:7" s="2" customFormat="1" ht="16.5" x14ac:dyDescent="0.25">
      <c r="A223" s="20"/>
      <c r="B223" s="20"/>
      <c r="C223" s="20"/>
      <c r="D223" s="22"/>
      <c r="E223" s="106"/>
      <c r="F223" s="106"/>
      <c r="G223" s="106"/>
    </row>
    <row r="224" spans="1:7" s="133" customFormat="1" ht="18.75" x14ac:dyDescent="0.25">
      <c r="A224" s="132" t="s">
        <v>287</v>
      </c>
      <c r="D224" s="134"/>
      <c r="E224" s="135"/>
      <c r="F224" s="135"/>
      <c r="G224" s="136"/>
    </row>
    <row r="225" spans="1:7" s="2" customFormat="1" ht="16.5" x14ac:dyDescent="0.25">
      <c r="A225" s="20"/>
      <c r="B225" s="20"/>
      <c r="C225" s="20"/>
      <c r="D225" s="22"/>
      <c r="E225" s="106"/>
      <c r="F225" s="106"/>
      <c r="G225" s="106"/>
    </row>
    <row r="226" spans="1:7" s="1" customFormat="1" ht="18" x14ac:dyDescent="0.25">
      <c r="A226" s="167" t="s">
        <v>171</v>
      </c>
      <c r="B226" s="168"/>
      <c r="C226" s="168"/>
      <c r="D226" s="168"/>
      <c r="E226" s="168"/>
      <c r="F226" s="168"/>
      <c r="G226" s="169"/>
    </row>
    <row r="227" spans="1:7" s="2" customFormat="1" ht="16.5" x14ac:dyDescent="0.25">
      <c r="A227" s="52"/>
      <c r="B227" s="49" t="s">
        <v>57</v>
      </c>
      <c r="C227" s="159"/>
      <c r="D227" s="159"/>
      <c r="E227" s="159"/>
      <c r="F227" s="159"/>
      <c r="G227" s="159"/>
    </row>
    <row r="228" spans="1:7" s="43" customFormat="1" ht="18" x14ac:dyDescent="0.25">
      <c r="A228" s="54" t="s">
        <v>172</v>
      </c>
      <c r="B228" s="205" t="s">
        <v>288</v>
      </c>
      <c r="C228" s="206"/>
      <c r="D228" s="206"/>
      <c r="E228" s="206"/>
      <c r="F228" s="206"/>
      <c r="G228" s="207"/>
    </row>
    <row r="229" spans="1:7" ht="60" customHeight="1" x14ac:dyDescent="0.25">
      <c r="A229" s="208" t="s">
        <v>173</v>
      </c>
      <c r="B229" s="211" t="s">
        <v>289</v>
      </c>
      <c r="C229" s="211"/>
      <c r="D229" s="211"/>
      <c r="E229" s="211"/>
      <c r="F229" s="211"/>
      <c r="G229" s="211"/>
    </row>
    <row r="230" spans="1:7" ht="16.5" x14ac:dyDescent="0.25">
      <c r="A230" s="209"/>
      <c r="B230" s="118" t="s">
        <v>290</v>
      </c>
      <c r="C230" s="162" t="s">
        <v>104</v>
      </c>
      <c r="D230" s="131">
        <v>80</v>
      </c>
      <c r="E230" s="115">
        <v>50</v>
      </c>
      <c r="F230" s="116">
        <f t="shared" ref="F230" si="33">E230*D230</f>
        <v>4000</v>
      </c>
      <c r="G230" s="117">
        <f t="shared" ref="G230" si="34">F230 + (F230*24%)</f>
        <v>4960</v>
      </c>
    </row>
    <row r="231" spans="1:7" ht="18" customHeight="1" x14ac:dyDescent="0.25">
      <c r="A231" s="209"/>
      <c r="B231" s="118" t="s">
        <v>291</v>
      </c>
      <c r="C231" s="162" t="s">
        <v>104</v>
      </c>
      <c r="D231" s="131">
        <v>36</v>
      </c>
      <c r="E231" s="115">
        <v>50</v>
      </c>
      <c r="F231" s="116">
        <f>E231*D231</f>
        <v>1800</v>
      </c>
      <c r="G231" s="117">
        <f>F231 + (F231*24%)</f>
        <v>2232</v>
      </c>
    </row>
    <row r="232" spans="1:7" ht="18" customHeight="1" x14ac:dyDescent="0.25">
      <c r="A232" s="209"/>
      <c r="B232" s="118" t="s">
        <v>292</v>
      </c>
      <c r="C232" s="162" t="s">
        <v>104</v>
      </c>
      <c r="D232" s="131">
        <v>164</v>
      </c>
      <c r="E232" s="115">
        <v>50</v>
      </c>
      <c r="F232" s="116">
        <f>E232*D232</f>
        <v>8200</v>
      </c>
      <c r="G232" s="117">
        <f>F232 + (F232*24%)</f>
        <v>10168</v>
      </c>
    </row>
    <row r="233" spans="1:7" ht="18" customHeight="1" x14ac:dyDescent="0.25">
      <c r="A233" s="209"/>
      <c r="B233" s="118" t="s">
        <v>293</v>
      </c>
      <c r="C233" s="162" t="s">
        <v>104</v>
      </c>
      <c r="D233" s="131">
        <v>70</v>
      </c>
      <c r="E233" s="115">
        <v>50</v>
      </c>
      <c r="F233" s="116">
        <f>E233*D233</f>
        <v>3500</v>
      </c>
      <c r="G233" s="117">
        <f t="shared" ref="G233" si="35">F233 + (F233*24%)</f>
        <v>4340</v>
      </c>
    </row>
    <row r="234" spans="1:7" ht="80.099999999999994" customHeight="1" x14ac:dyDescent="0.25">
      <c r="A234" s="209"/>
      <c r="B234" s="211" t="s">
        <v>294</v>
      </c>
      <c r="C234" s="211"/>
      <c r="D234" s="211"/>
      <c r="E234" s="211"/>
      <c r="F234" s="211"/>
      <c r="G234" s="211"/>
    </row>
    <row r="235" spans="1:7" ht="16.5" x14ac:dyDescent="0.25">
      <c r="A235" s="209"/>
      <c r="B235" s="118" t="s">
        <v>290</v>
      </c>
      <c r="C235" s="89" t="s">
        <v>104</v>
      </c>
      <c r="D235" s="131">
        <v>165</v>
      </c>
      <c r="E235" s="115">
        <v>42</v>
      </c>
      <c r="F235" s="116">
        <f t="shared" ref="F235" si="36">E235*D235</f>
        <v>6930</v>
      </c>
      <c r="G235" s="117">
        <f t="shared" ref="G235" si="37">F235 + (F235*24%)</f>
        <v>8593.2000000000007</v>
      </c>
    </row>
    <row r="236" spans="1:7" ht="39.950000000000003" customHeight="1" x14ac:dyDescent="0.25">
      <c r="A236" s="209"/>
      <c r="B236" s="211" t="s">
        <v>295</v>
      </c>
      <c r="C236" s="211"/>
      <c r="D236" s="211"/>
      <c r="E236" s="211"/>
      <c r="F236" s="211"/>
      <c r="G236" s="211"/>
    </row>
    <row r="237" spans="1:7" ht="15" customHeight="1" x14ac:dyDescent="0.25">
      <c r="A237" s="210"/>
      <c r="B237" s="118" t="s">
        <v>290</v>
      </c>
      <c r="C237" s="162" t="s">
        <v>104</v>
      </c>
      <c r="D237" s="131">
        <v>245</v>
      </c>
      <c r="E237" s="115">
        <v>20</v>
      </c>
      <c r="F237" s="122">
        <f t="shared" ref="F237" si="38">E237*D237</f>
        <v>4900</v>
      </c>
      <c r="G237" s="123">
        <f t="shared" ref="G237" si="39">F237 + (F237*24%)</f>
        <v>6076</v>
      </c>
    </row>
    <row r="238" spans="1:7" ht="50.1" customHeight="1" x14ac:dyDescent="0.25">
      <c r="A238" s="196" t="s">
        <v>296</v>
      </c>
      <c r="B238" s="204" t="s">
        <v>297</v>
      </c>
      <c r="C238" s="204"/>
      <c r="D238" s="204"/>
      <c r="E238" s="204"/>
      <c r="F238" s="204"/>
      <c r="G238" s="204"/>
    </row>
    <row r="239" spans="1:7" ht="16.5" x14ac:dyDescent="0.25">
      <c r="A239" s="197"/>
      <c r="B239" s="118" t="s">
        <v>298</v>
      </c>
      <c r="C239" s="162" t="s">
        <v>104</v>
      </c>
      <c r="D239" s="4">
        <v>52.5</v>
      </c>
      <c r="E239" s="115">
        <v>45</v>
      </c>
      <c r="F239" s="122">
        <f t="shared" ref="F239:F243" si="40">E239*D239</f>
        <v>2362.5</v>
      </c>
      <c r="G239" s="123">
        <f t="shared" ref="G239:G243" si="41">F239 + (F239*24%)</f>
        <v>2929.5</v>
      </c>
    </row>
    <row r="240" spans="1:7" ht="16.5" x14ac:dyDescent="0.25">
      <c r="A240" s="197"/>
      <c r="B240" s="118" t="s">
        <v>299</v>
      </c>
      <c r="C240" s="162" t="s">
        <v>104</v>
      </c>
      <c r="D240" s="4">
        <v>21.25</v>
      </c>
      <c r="E240" s="115">
        <v>45</v>
      </c>
      <c r="F240" s="122">
        <f t="shared" si="40"/>
        <v>956.25</v>
      </c>
      <c r="G240" s="123">
        <f t="shared" si="41"/>
        <v>1185.75</v>
      </c>
    </row>
    <row r="241" spans="1:7" ht="16.5" x14ac:dyDescent="0.25">
      <c r="A241" s="197"/>
      <c r="B241" s="118" t="s">
        <v>300</v>
      </c>
      <c r="C241" s="162" t="s">
        <v>104</v>
      </c>
      <c r="D241" s="4">
        <v>11.3</v>
      </c>
      <c r="E241" s="115">
        <v>45</v>
      </c>
      <c r="F241" s="122">
        <f t="shared" si="40"/>
        <v>508.50000000000006</v>
      </c>
      <c r="G241" s="123">
        <f t="shared" si="41"/>
        <v>630.54000000000008</v>
      </c>
    </row>
    <row r="242" spans="1:7" ht="16.5" x14ac:dyDescent="0.25">
      <c r="A242" s="200"/>
      <c r="B242" s="118" t="s">
        <v>301</v>
      </c>
      <c r="C242" s="162" t="s">
        <v>104</v>
      </c>
      <c r="D242" s="4">
        <f>SUM(D239:D241)</f>
        <v>85.05</v>
      </c>
      <c r="E242" s="115">
        <v>20</v>
      </c>
      <c r="F242" s="122">
        <f t="shared" si="40"/>
        <v>1701</v>
      </c>
      <c r="G242" s="123">
        <f t="shared" si="41"/>
        <v>2109.2399999999998</v>
      </c>
    </row>
    <row r="243" spans="1:7" ht="80.25" x14ac:dyDescent="0.25">
      <c r="A243" s="161" t="s">
        <v>302</v>
      </c>
      <c r="B243" s="13" t="s">
        <v>303</v>
      </c>
      <c r="C243" s="162" t="s">
        <v>104</v>
      </c>
      <c r="D243" s="131">
        <v>710</v>
      </c>
      <c r="E243" s="115">
        <v>14</v>
      </c>
      <c r="F243" s="122">
        <f t="shared" si="40"/>
        <v>9940</v>
      </c>
      <c r="G243" s="123">
        <f t="shared" si="41"/>
        <v>12325.6</v>
      </c>
    </row>
    <row r="244" spans="1:7" ht="90" customHeight="1" x14ac:dyDescent="0.25">
      <c r="A244" s="196" t="s">
        <v>304</v>
      </c>
      <c r="B244" s="204" t="s">
        <v>305</v>
      </c>
      <c r="C244" s="204"/>
      <c r="D244" s="204"/>
      <c r="E244" s="204"/>
      <c r="F244" s="204"/>
      <c r="G244" s="204"/>
    </row>
    <row r="245" spans="1:7" ht="16.5" x14ac:dyDescent="0.25">
      <c r="A245" s="197"/>
      <c r="B245" s="118" t="s">
        <v>298</v>
      </c>
      <c r="C245" s="162" t="s">
        <v>104</v>
      </c>
      <c r="D245" s="4">
        <v>52.5</v>
      </c>
      <c r="E245" s="115">
        <v>52</v>
      </c>
      <c r="F245" s="122">
        <f t="shared" ref="F245:F247" si="42">E245*D245</f>
        <v>2730</v>
      </c>
      <c r="G245" s="123">
        <f t="shared" ref="G245:G247" si="43">F245 + (F245*24%)</f>
        <v>3385.2</v>
      </c>
    </row>
    <row r="246" spans="1:7" ht="16.5" x14ac:dyDescent="0.25">
      <c r="A246" s="197"/>
      <c r="B246" s="118" t="s">
        <v>299</v>
      </c>
      <c r="C246" s="162" t="s">
        <v>104</v>
      </c>
      <c r="D246" s="4">
        <v>21.25</v>
      </c>
      <c r="E246" s="115">
        <v>52</v>
      </c>
      <c r="F246" s="122">
        <f t="shared" si="42"/>
        <v>1105</v>
      </c>
      <c r="G246" s="123">
        <f t="shared" si="43"/>
        <v>1370.2</v>
      </c>
    </row>
    <row r="247" spans="1:7" ht="16.5" x14ac:dyDescent="0.25">
      <c r="A247" s="200"/>
      <c r="B247" s="118" t="s">
        <v>300</v>
      </c>
      <c r="C247" s="162" t="s">
        <v>104</v>
      </c>
      <c r="D247" s="4">
        <v>11.3</v>
      </c>
      <c r="E247" s="115">
        <v>52</v>
      </c>
      <c r="F247" s="122">
        <f t="shared" si="42"/>
        <v>587.6</v>
      </c>
      <c r="G247" s="123">
        <f t="shared" si="43"/>
        <v>728.62400000000002</v>
      </c>
    </row>
    <row r="248" spans="1:7" ht="99.95" customHeight="1" x14ac:dyDescent="0.25">
      <c r="A248" s="196" t="s">
        <v>306</v>
      </c>
      <c r="B248" s="204" t="s">
        <v>307</v>
      </c>
      <c r="C248" s="204"/>
      <c r="D248" s="204"/>
      <c r="E248" s="204"/>
      <c r="F248" s="204"/>
      <c r="G248" s="204"/>
    </row>
    <row r="249" spans="1:7" ht="16.5" x14ac:dyDescent="0.25">
      <c r="A249" s="197"/>
      <c r="B249" s="118" t="s">
        <v>298</v>
      </c>
      <c r="C249" s="162" t="s">
        <v>117</v>
      </c>
      <c r="D249" s="3">
        <v>1</v>
      </c>
      <c r="E249" s="115">
        <v>1540</v>
      </c>
      <c r="F249" s="122">
        <f t="shared" ref="F249:F251" si="44">E249*D249</f>
        <v>1540</v>
      </c>
      <c r="G249" s="123">
        <f t="shared" ref="G249:G251" si="45">F249 + (F249*24%)</f>
        <v>1909.6</v>
      </c>
    </row>
    <row r="250" spans="1:7" ht="16.5" x14ac:dyDescent="0.25">
      <c r="A250" s="197"/>
      <c r="B250" s="118" t="s">
        <v>299</v>
      </c>
      <c r="C250" s="162" t="s">
        <v>117</v>
      </c>
      <c r="D250" s="3">
        <v>1</v>
      </c>
      <c r="E250" s="115">
        <v>1540</v>
      </c>
      <c r="F250" s="122">
        <f t="shared" si="44"/>
        <v>1540</v>
      </c>
      <c r="G250" s="123">
        <f t="shared" si="45"/>
        <v>1909.6</v>
      </c>
    </row>
    <row r="251" spans="1:7" ht="16.5" x14ac:dyDescent="0.25">
      <c r="A251" s="200"/>
      <c r="B251" s="118" t="s">
        <v>300</v>
      </c>
      <c r="C251" s="162" t="s">
        <v>117</v>
      </c>
      <c r="D251" s="3">
        <v>1</v>
      </c>
      <c r="E251" s="115">
        <v>1540</v>
      </c>
      <c r="F251" s="122">
        <f t="shared" si="44"/>
        <v>1540</v>
      </c>
      <c r="G251" s="123">
        <f t="shared" si="45"/>
        <v>1909.6</v>
      </c>
    </row>
    <row r="252" spans="1:7" ht="50.1" customHeight="1" x14ac:dyDescent="0.25">
      <c r="A252" s="212" t="s">
        <v>308</v>
      </c>
      <c r="B252" s="204" t="s">
        <v>309</v>
      </c>
      <c r="C252" s="204"/>
      <c r="D252" s="204"/>
      <c r="E252" s="204"/>
      <c r="F252" s="204"/>
      <c r="G252" s="204"/>
    </row>
    <row r="253" spans="1:7" ht="18" customHeight="1" x14ac:dyDescent="0.25">
      <c r="A253" s="212"/>
      <c r="B253" s="118" t="s">
        <v>291</v>
      </c>
      <c r="C253" s="89" t="s">
        <v>117</v>
      </c>
      <c r="D253" s="10">
        <v>1</v>
      </c>
      <c r="E253" s="115">
        <v>480</v>
      </c>
      <c r="F253" s="116">
        <f>E253*D253</f>
        <v>480</v>
      </c>
      <c r="G253" s="117">
        <f>F253 + (F253*24%)</f>
        <v>595.20000000000005</v>
      </c>
    </row>
    <row r="254" spans="1:7" ht="18" customHeight="1" x14ac:dyDescent="0.25">
      <c r="A254" s="212"/>
      <c r="B254" s="118" t="s">
        <v>310</v>
      </c>
      <c r="C254" s="89" t="s">
        <v>117</v>
      </c>
      <c r="D254" s="10">
        <v>3</v>
      </c>
      <c r="E254" s="115">
        <v>480</v>
      </c>
      <c r="F254" s="116">
        <f>E254*D254</f>
        <v>1440</v>
      </c>
      <c r="G254" s="117">
        <f>F254 + (F254*24%)</f>
        <v>1785.6</v>
      </c>
    </row>
    <row r="255" spans="1:7" ht="18" customHeight="1" x14ac:dyDescent="0.25">
      <c r="A255" s="212"/>
      <c r="B255" s="118" t="s">
        <v>311</v>
      </c>
      <c r="C255" s="89" t="s">
        <v>117</v>
      </c>
      <c r="D255" s="10">
        <v>1</v>
      </c>
      <c r="E255" s="115">
        <v>480</v>
      </c>
      <c r="F255" s="116">
        <f>E255*D255</f>
        <v>480</v>
      </c>
      <c r="G255" s="117">
        <f t="shared" ref="G255:G257" si="46">F255 + (F255*24%)</f>
        <v>595.20000000000005</v>
      </c>
    </row>
    <row r="256" spans="1:7" ht="129.94999999999999" customHeight="1" x14ac:dyDescent="0.25">
      <c r="A256" s="50" t="s">
        <v>312</v>
      </c>
      <c r="B256" s="13" t="s">
        <v>313</v>
      </c>
      <c r="C256" s="89" t="s">
        <v>104</v>
      </c>
      <c r="D256" s="4">
        <v>5.32</v>
      </c>
      <c r="E256" s="115">
        <v>180</v>
      </c>
      <c r="F256" s="122">
        <f t="shared" ref="F256:F257" si="47">E256*D256</f>
        <v>957.6</v>
      </c>
      <c r="G256" s="123">
        <f t="shared" si="46"/>
        <v>1187.424</v>
      </c>
    </row>
    <row r="257" spans="1:7" ht="60" customHeight="1" x14ac:dyDescent="0.25">
      <c r="A257" s="196" t="s">
        <v>314</v>
      </c>
      <c r="B257" s="118" t="s">
        <v>586</v>
      </c>
      <c r="C257" s="94" t="s">
        <v>189</v>
      </c>
      <c r="D257" s="3">
        <v>1</v>
      </c>
      <c r="E257" s="115">
        <v>16000</v>
      </c>
      <c r="F257" s="122">
        <f t="shared" si="47"/>
        <v>16000</v>
      </c>
      <c r="G257" s="123">
        <f t="shared" si="46"/>
        <v>19840</v>
      </c>
    </row>
    <row r="258" spans="1:7" ht="129.94999999999999" customHeight="1" x14ac:dyDescent="0.25">
      <c r="A258" s="197"/>
      <c r="B258" s="118" t="s">
        <v>587</v>
      </c>
      <c r="C258" s="94" t="s">
        <v>117</v>
      </c>
      <c r="D258" s="10">
        <v>15</v>
      </c>
      <c r="E258" s="115">
        <v>40</v>
      </c>
      <c r="F258" s="116">
        <f>E258*D258</f>
        <v>600</v>
      </c>
      <c r="G258" s="117">
        <f>F258 + (F258*24%)</f>
        <v>744</v>
      </c>
    </row>
    <row r="259" spans="1:7" ht="80.25" x14ac:dyDescent="0.25">
      <c r="A259" s="50" t="s">
        <v>315</v>
      </c>
      <c r="B259" s="13" t="s">
        <v>316</v>
      </c>
      <c r="C259" s="94" t="s">
        <v>189</v>
      </c>
      <c r="D259" s="3">
        <v>1</v>
      </c>
      <c r="E259" s="115">
        <v>12000</v>
      </c>
      <c r="F259" s="122">
        <f t="shared" ref="F259:F260" si="48">E259*D259</f>
        <v>12000</v>
      </c>
      <c r="G259" s="123">
        <f t="shared" ref="G259:G260" si="49">F259 + (F259*24%)</f>
        <v>14880</v>
      </c>
    </row>
    <row r="260" spans="1:7" ht="195.75" x14ac:dyDescent="0.25">
      <c r="A260" s="50" t="s">
        <v>317</v>
      </c>
      <c r="B260" s="13" t="s">
        <v>318</v>
      </c>
      <c r="C260" s="94" t="s">
        <v>189</v>
      </c>
      <c r="D260" s="3">
        <v>1</v>
      </c>
      <c r="E260" s="115">
        <v>8000</v>
      </c>
      <c r="F260" s="122">
        <f t="shared" si="48"/>
        <v>8000</v>
      </c>
      <c r="G260" s="123">
        <f t="shared" si="49"/>
        <v>9920</v>
      </c>
    </row>
    <row r="261" spans="1:7" x14ac:dyDescent="0.25">
      <c r="A261" s="185" t="s">
        <v>20</v>
      </c>
      <c r="B261" s="185"/>
      <c r="C261" s="185"/>
      <c r="D261" s="185"/>
      <c r="E261" s="185"/>
      <c r="F261" s="185"/>
      <c r="G261" s="124">
        <f>SUM(G253:G260,G249:G251,G245:G247,G239:G243,G237,G235,G230:G233)</f>
        <v>116310.07799999999</v>
      </c>
    </row>
    <row r="262" spans="1:7" s="43" customFormat="1" ht="18" x14ac:dyDescent="0.25">
      <c r="A262" s="54" t="s">
        <v>174</v>
      </c>
      <c r="B262" s="190" t="s">
        <v>319</v>
      </c>
      <c r="C262" s="191"/>
      <c r="D262" s="191"/>
      <c r="E262" s="191"/>
      <c r="F262" s="191"/>
      <c r="G262" s="192"/>
    </row>
    <row r="263" spans="1:7" s="2" customFormat="1" ht="15.95" customHeight="1" x14ac:dyDescent="0.25">
      <c r="A263" s="193" t="s">
        <v>320</v>
      </c>
      <c r="B263" s="194"/>
      <c r="C263" s="194"/>
      <c r="D263" s="194"/>
      <c r="E263" s="194"/>
      <c r="F263" s="194"/>
      <c r="G263" s="195"/>
    </row>
    <row r="264" spans="1:7" ht="16.5" x14ac:dyDescent="0.25">
      <c r="A264" s="158" t="s">
        <v>175</v>
      </c>
      <c r="B264" s="56" t="s">
        <v>321</v>
      </c>
      <c r="C264" s="89" t="s">
        <v>117</v>
      </c>
      <c r="D264" s="3">
        <v>1</v>
      </c>
      <c r="E264" s="119">
        <v>14649.19</v>
      </c>
      <c r="F264" s="122">
        <f t="shared" ref="F264:F290" si="50">E264*D264</f>
        <v>14649.19</v>
      </c>
      <c r="G264" s="123">
        <f t="shared" ref="G264:G290" si="51">F264 + (F264*24%)</f>
        <v>18164.995600000002</v>
      </c>
    </row>
    <row r="265" spans="1:7" ht="16.5" x14ac:dyDescent="0.25">
      <c r="A265" s="158" t="s">
        <v>176</v>
      </c>
      <c r="B265" s="56" t="s">
        <v>322</v>
      </c>
      <c r="C265" s="89" t="s">
        <v>117</v>
      </c>
      <c r="D265" s="3">
        <v>1</v>
      </c>
      <c r="E265" s="119">
        <v>4725</v>
      </c>
      <c r="F265" s="122">
        <f t="shared" si="50"/>
        <v>4725</v>
      </c>
      <c r="G265" s="123">
        <f t="shared" si="51"/>
        <v>5859</v>
      </c>
    </row>
    <row r="266" spans="1:7" ht="16.5" x14ac:dyDescent="0.25">
      <c r="A266" s="158" t="s">
        <v>323</v>
      </c>
      <c r="B266" s="56" t="s">
        <v>324</v>
      </c>
      <c r="C266" s="89" t="s">
        <v>117</v>
      </c>
      <c r="D266" s="3">
        <v>1</v>
      </c>
      <c r="E266" s="119">
        <v>2887.5</v>
      </c>
      <c r="F266" s="122">
        <f t="shared" si="50"/>
        <v>2887.5</v>
      </c>
      <c r="G266" s="123">
        <f t="shared" si="51"/>
        <v>3580.5</v>
      </c>
    </row>
    <row r="267" spans="1:7" ht="16.5" x14ac:dyDescent="0.25">
      <c r="A267" s="158" t="s">
        <v>325</v>
      </c>
      <c r="B267" s="56" t="s">
        <v>326</v>
      </c>
      <c r="C267" s="89" t="s">
        <v>117</v>
      </c>
      <c r="D267" s="3">
        <v>1</v>
      </c>
      <c r="E267" s="119">
        <v>614.75</v>
      </c>
      <c r="F267" s="122">
        <f t="shared" si="50"/>
        <v>614.75</v>
      </c>
      <c r="G267" s="123">
        <f t="shared" si="51"/>
        <v>762.29</v>
      </c>
    </row>
    <row r="268" spans="1:7" ht="16.5" x14ac:dyDescent="0.25">
      <c r="A268" s="158" t="s">
        <v>327</v>
      </c>
      <c r="B268" s="56" t="s">
        <v>328</v>
      </c>
      <c r="C268" s="89" t="s">
        <v>117</v>
      </c>
      <c r="D268" s="3">
        <v>3</v>
      </c>
      <c r="E268" s="119">
        <v>768.87</v>
      </c>
      <c r="F268" s="122">
        <f t="shared" si="50"/>
        <v>2306.61</v>
      </c>
      <c r="G268" s="123">
        <f t="shared" si="51"/>
        <v>2860.1964000000003</v>
      </c>
    </row>
    <row r="269" spans="1:7" ht="16.5" x14ac:dyDescent="0.25">
      <c r="A269" s="158" t="s">
        <v>329</v>
      </c>
      <c r="B269" s="56" t="s">
        <v>330</v>
      </c>
      <c r="C269" s="89" t="s">
        <v>117</v>
      </c>
      <c r="D269" s="3">
        <v>2</v>
      </c>
      <c r="E269" s="119">
        <v>470.81</v>
      </c>
      <c r="F269" s="122">
        <f t="shared" si="50"/>
        <v>941.62</v>
      </c>
      <c r="G269" s="123">
        <f t="shared" si="51"/>
        <v>1167.6088</v>
      </c>
    </row>
    <row r="270" spans="1:7" ht="16.5" x14ac:dyDescent="0.25">
      <c r="A270" s="158" t="s">
        <v>331</v>
      </c>
      <c r="B270" s="56" t="s">
        <v>332</v>
      </c>
      <c r="C270" s="89" t="s">
        <v>117</v>
      </c>
      <c r="D270" s="3">
        <v>1</v>
      </c>
      <c r="E270" s="119">
        <v>4411.6899999999996</v>
      </c>
      <c r="F270" s="122">
        <f t="shared" si="50"/>
        <v>4411.6899999999996</v>
      </c>
      <c r="G270" s="123">
        <f t="shared" si="51"/>
        <v>5470.4955999999993</v>
      </c>
    </row>
    <row r="271" spans="1:7" ht="16.5" x14ac:dyDescent="0.25">
      <c r="A271" s="158" t="s">
        <v>333</v>
      </c>
      <c r="B271" s="56" t="s">
        <v>334</v>
      </c>
      <c r="C271" s="89" t="s">
        <v>117</v>
      </c>
      <c r="D271" s="3">
        <v>1</v>
      </c>
      <c r="E271" s="119">
        <v>912.82</v>
      </c>
      <c r="F271" s="122">
        <f t="shared" si="50"/>
        <v>912.82</v>
      </c>
      <c r="G271" s="123">
        <f t="shared" si="51"/>
        <v>1131.8968</v>
      </c>
    </row>
    <row r="272" spans="1:7" ht="16.5" x14ac:dyDescent="0.25">
      <c r="A272" s="158" t="s">
        <v>335</v>
      </c>
      <c r="B272" s="56" t="s">
        <v>336</v>
      </c>
      <c r="C272" s="89" t="s">
        <v>117</v>
      </c>
      <c r="D272" s="3">
        <v>1</v>
      </c>
      <c r="E272" s="119">
        <v>1346.37</v>
      </c>
      <c r="F272" s="122">
        <f t="shared" si="50"/>
        <v>1346.37</v>
      </c>
      <c r="G272" s="123">
        <f t="shared" si="51"/>
        <v>1669.4987999999998</v>
      </c>
    </row>
    <row r="273" spans="1:7" ht="16.5" x14ac:dyDescent="0.25">
      <c r="A273" s="158" t="s">
        <v>337</v>
      </c>
      <c r="B273" s="56" t="s">
        <v>338</v>
      </c>
      <c r="C273" s="89" t="s">
        <v>117</v>
      </c>
      <c r="D273" s="3">
        <v>1</v>
      </c>
      <c r="E273" s="119">
        <v>460.65</v>
      </c>
      <c r="F273" s="122">
        <f t="shared" si="50"/>
        <v>460.65</v>
      </c>
      <c r="G273" s="123">
        <f t="shared" si="51"/>
        <v>571.20600000000002</v>
      </c>
    </row>
    <row r="274" spans="1:7" ht="16.5" x14ac:dyDescent="0.25">
      <c r="A274" s="158" t="s">
        <v>339</v>
      </c>
      <c r="B274" s="56" t="s">
        <v>340</v>
      </c>
      <c r="C274" s="89" t="s">
        <v>117</v>
      </c>
      <c r="D274" s="3">
        <v>1</v>
      </c>
      <c r="E274" s="119">
        <v>53.35</v>
      </c>
      <c r="F274" s="122">
        <f t="shared" si="50"/>
        <v>53.35</v>
      </c>
      <c r="G274" s="123">
        <f t="shared" si="51"/>
        <v>66.153999999999996</v>
      </c>
    </row>
    <row r="275" spans="1:7" ht="16.5" x14ac:dyDescent="0.25">
      <c r="A275" s="158" t="s">
        <v>341</v>
      </c>
      <c r="B275" s="56" t="s">
        <v>342</v>
      </c>
      <c r="C275" s="89" t="s">
        <v>117</v>
      </c>
      <c r="D275" s="3">
        <v>6</v>
      </c>
      <c r="E275" s="119">
        <v>41.49</v>
      </c>
      <c r="F275" s="122">
        <f t="shared" si="50"/>
        <v>248.94</v>
      </c>
      <c r="G275" s="123">
        <f t="shared" si="51"/>
        <v>308.68560000000002</v>
      </c>
    </row>
    <row r="276" spans="1:7" ht="16.5" x14ac:dyDescent="0.25">
      <c r="A276" s="158" t="s">
        <v>343</v>
      </c>
      <c r="B276" s="56" t="s">
        <v>344</v>
      </c>
      <c r="C276" s="89" t="s">
        <v>117</v>
      </c>
      <c r="D276" s="3">
        <v>1</v>
      </c>
      <c r="E276" s="119">
        <v>461.5</v>
      </c>
      <c r="F276" s="122">
        <f t="shared" si="50"/>
        <v>461.5</v>
      </c>
      <c r="G276" s="123">
        <f t="shared" si="51"/>
        <v>572.26</v>
      </c>
    </row>
    <row r="277" spans="1:7" ht="16.5" x14ac:dyDescent="0.25">
      <c r="A277" s="158" t="s">
        <v>345</v>
      </c>
      <c r="B277" s="56" t="s">
        <v>346</v>
      </c>
      <c r="C277" s="89" t="s">
        <v>117</v>
      </c>
      <c r="D277" s="3">
        <v>1</v>
      </c>
      <c r="E277" s="119">
        <v>216.77</v>
      </c>
      <c r="F277" s="122">
        <f t="shared" si="50"/>
        <v>216.77</v>
      </c>
      <c r="G277" s="123">
        <f t="shared" si="51"/>
        <v>268.79480000000001</v>
      </c>
    </row>
    <row r="278" spans="1:7" ht="16.5" x14ac:dyDescent="0.25">
      <c r="A278" s="158" t="s">
        <v>347</v>
      </c>
      <c r="B278" s="56" t="s">
        <v>348</v>
      </c>
      <c r="C278" s="89" t="s">
        <v>117</v>
      </c>
      <c r="D278" s="3">
        <v>2</v>
      </c>
      <c r="E278" s="119">
        <v>75.36</v>
      </c>
      <c r="F278" s="122">
        <f t="shared" si="50"/>
        <v>150.72</v>
      </c>
      <c r="G278" s="123">
        <f t="shared" si="51"/>
        <v>186.89279999999999</v>
      </c>
    </row>
    <row r="279" spans="1:7" ht="16.5" x14ac:dyDescent="0.25">
      <c r="A279" s="158" t="s">
        <v>349</v>
      </c>
      <c r="B279" s="56" t="s">
        <v>350</v>
      </c>
      <c r="C279" s="89" t="s">
        <v>117</v>
      </c>
      <c r="D279" s="3">
        <v>1</v>
      </c>
      <c r="E279" s="119">
        <v>2704.8</v>
      </c>
      <c r="F279" s="122">
        <f t="shared" si="50"/>
        <v>2704.8</v>
      </c>
      <c r="G279" s="123">
        <f t="shared" si="51"/>
        <v>3353.9520000000002</v>
      </c>
    </row>
    <row r="280" spans="1:7" ht="16.5" x14ac:dyDescent="0.25">
      <c r="A280" s="158" t="s">
        <v>351</v>
      </c>
      <c r="B280" s="56" t="s">
        <v>352</v>
      </c>
      <c r="C280" s="89" t="s">
        <v>117</v>
      </c>
      <c r="D280" s="3">
        <v>1</v>
      </c>
      <c r="E280" s="119">
        <v>632.54</v>
      </c>
      <c r="F280" s="122">
        <f t="shared" si="50"/>
        <v>632.54</v>
      </c>
      <c r="G280" s="123">
        <f t="shared" si="51"/>
        <v>784.34960000000001</v>
      </c>
    </row>
    <row r="281" spans="1:7" ht="16.5" x14ac:dyDescent="0.25">
      <c r="A281" s="158" t="s">
        <v>353</v>
      </c>
      <c r="B281" s="56" t="s">
        <v>354</v>
      </c>
      <c r="C281" s="89" t="s">
        <v>117</v>
      </c>
      <c r="D281" s="3">
        <v>1</v>
      </c>
      <c r="E281" s="119">
        <v>218.46</v>
      </c>
      <c r="F281" s="122">
        <f t="shared" si="50"/>
        <v>218.46</v>
      </c>
      <c r="G281" s="123">
        <f t="shared" si="51"/>
        <v>270.8904</v>
      </c>
    </row>
    <row r="282" spans="1:7" ht="16.5" x14ac:dyDescent="0.25">
      <c r="A282" s="158" t="s">
        <v>355</v>
      </c>
      <c r="B282" s="56" t="s">
        <v>356</v>
      </c>
      <c r="C282" s="89" t="s">
        <v>117</v>
      </c>
      <c r="D282" s="3">
        <v>1</v>
      </c>
      <c r="E282" s="119">
        <v>216.77</v>
      </c>
      <c r="F282" s="122">
        <f t="shared" si="50"/>
        <v>216.77</v>
      </c>
      <c r="G282" s="123">
        <f t="shared" si="51"/>
        <v>268.79480000000001</v>
      </c>
    </row>
    <row r="283" spans="1:7" ht="16.5" x14ac:dyDescent="0.25">
      <c r="A283" s="158" t="s">
        <v>357</v>
      </c>
      <c r="B283" s="56" t="s">
        <v>358</v>
      </c>
      <c r="C283" s="89" t="s">
        <v>117</v>
      </c>
      <c r="D283" s="3">
        <v>1</v>
      </c>
      <c r="E283" s="119">
        <v>576.65</v>
      </c>
      <c r="F283" s="122">
        <f t="shared" si="50"/>
        <v>576.65</v>
      </c>
      <c r="G283" s="123">
        <f t="shared" si="51"/>
        <v>715.04599999999994</v>
      </c>
    </row>
    <row r="284" spans="1:7" ht="16.5" x14ac:dyDescent="0.25">
      <c r="A284" s="158" t="s">
        <v>359</v>
      </c>
      <c r="B284" s="56" t="s">
        <v>360</v>
      </c>
      <c r="C284" s="89" t="s">
        <v>117</v>
      </c>
      <c r="D284" s="3">
        <v>1</v>
      </c>
      <c r="E284" s="119">
        <v>105</v>
      </c>
      <c r="F284" s="122">
        <f t="shared" si="50"/>
        <v>105</v>
      </c>
      <c r="G284" s="123">
        <f t="shared" si="51"/>
        <v>130.19999999999999</v>
      </c>
    </row>
    <row r="285" spans="1:7" ht="16.5" x14ac:dyDescent="0.25">
      <c r="A285" s="158" t="s">
        <v>361</v>
      </c>
      <c r="B285" s="56" t="s">
        <v>362</v>
      </c>
      <c r="C285" s="89" t="s">
        <v>117</v>
      </c>
      <c r="D285" s="3">
        <v>1</v>
      </c>
      <c r="E285" s="119">
        <v>1747.22</v>
      </c>
      <c r="F285" s="122">
        <f t="shared" si="50"/>
        <v>1747.22</v>
      </c>
      <c r="G285" s="123">
        <f t="shared" si="51"/>
        <v>2166.5527999999999</v>
      </c>
    </row>
    <row r="286" spans="1:7" ht="16.5" x14ac:dyDescent="0.25">
      <c r="A286" s="158" t="s">
        <v>363</v>
      </c>
      <c r="B286" s="56" t="s">
        <v>364</v>
      </c>
      <c r="C286" s="89" t="s">
        <v>117</v>
      </c>
      <c r="D286" s="3">
        <v>1</v>
      </c>
      <c r="E286" s="119">
        <v>361.49</v>
      </c>
      <c r="F286" s="122">
        <f t="shared" si="50"/>
        <v>361.49</v>
      </c>
      <c r="G286" s="123">
        <f t="shared" si="51"/>
        <v>448.24760000000003</v>
      </c>
    </row>
    <row r="287" spans="1:7" ht="16.5" x14ac:dyDescent="0.25">
      <c r="A287" s="158" t="s">
        <v>365</v>
      </c>
      <c r="B287" s="56" t="s">
        <v>366</v>
      </c>
      <c r="C287" s="89" t="s">
        <v>117</v>
      </c>
      <c r="D287" s="3">
        <v>1</v>
      </c>
      <c r="E287" s="119">
        <v>1100</v>
      </c>
      <c r="F287" s="122">
        <f t="shared" si="50"/>
        <v>1100</v>
      </c>
      <c r="G287" s="123">
        <f t="shared" si="51"/>
        <v>1364</v>
      </c>
    </row>
    <row r="288" spans="1:7" ht="16.5" x14ac:dyDescent="0.25">
      <c r="A288" s="158" t="s">
        <v>367</v>
      </c>
      <c r="B288" s="56" t="s">
        <v>368</v>
      </c>
      <c r="C288" s="89" t="s">
        <v>117</v>
      </c>
      <c r="D288" s="3">
        <v>1</v>
      </c>
      <c r="E288" s="119">
        <v>800</v>
      </c>
      <c r="F288" s="122">
        <f t="shared" si="50"/>
        <v>800</v>
      </c>
      <c r="G288" s="123">
        <f t="shared" si="51"/>
        <v>992</v>
      </c>
    </row>
    <row r="289" spans="1:7" ht="33" x14ac:dyDescent="0.25">
      <c r="A289" s="158" t="s">
        <v>369</v>
      </c>
      <c r="B289" s="56" t="s">
        <v>370</v>
      </c>
      <c r="C289" s="89" t="s">
        <v>189</v>
      </c>
      <c r="D289" s="3">
        <v>1</v>
      </c>
      <c r="E289" s="119">
        <v>5700</v>
      </c>
      <c r="F289" s="122">
        <f t="shared" si="50"/>
        <v>5700</v>
      </c>
      <c r="G289" s="123">
        <f t="shared" si="51"/>
        <v>7068</v>
      </c>
    </row>
    <row r="290" spans="1:7" ht="33" x14ac:dyDescent="0.25">
      <c r="A290" s="158" t="s">
        <v>371</v>
      </c>
      <c r="B290" s="56" t="s">
        <v>372</v>
      </c>
      <c r="C290" s="89" t="s">
        <v>189</v>
      </c>
      <c r="D290" s="3">
        <v>1</v>
      </c>
      <c r="E290" s="119">
        <v>10000</v>
      </c>
      <c r="F290" s="122">
        <f t="shared" si="50"/>
        <v>10000</v>
      </c>
      <c r="G290" s="123">
        <f t="shared" si="51"/>
        <v>12400</v>
      </c>
    </row>
    <row r="291" spans="1:7" x14ac:dyDescent="0.25">
      <c r="A291" s="185" t="s">
        <v>20</v>
      </c>
      <c r="B291" s="185"/>
      <c r="C291" s="185"/>
      <c r="D291" s="185"/>
      <c r="E291" s="185"/>
      <c r="F291" s="185"/>
      <c r="G291" s="124">
        <f>SUM(G264:G290)</f>
        <v>72602.508400000021</v>
      </c>
    </row>
    <row r="292" spans="1:7" s="43" customFormat="1" ht="18" x14ac:dyDescent="0.25">
      <c r="A292" s="54" t="s">
        <v>178</v>
      </c>
      <c r="B292" s="190" t="s">
        <v>373</v>
      </c>
      <c r="C292" s="191"/>
      <c r="D292" s="191"/>
      <c r="E292" s="191"/>
      <c r="F292" s="191"/>
      <c r="G292" s="192"/>
    </row>
    <row r="293" spans="1:7" s="2" customFormat="1" ht="15.95" customHeight="1" x14ac:dyDescent="0.25">
      <c r="A293" s="193" t="s">
        <v>320</v>
      </c>
      <c r="B293" s="194"/>
      <c r="C293" s="194"/>
      <c r="D293" s="194"/>
      <c r="E293" s="194"/>
      <c r="F293" s="194"/>
      <c r="G293" s="195"/>
    </row>
    <row r="294" spans="1:7" ht="16.5" x14ac:dyDescent="0.25">
      <c r="A294" s="137" t="s">
        <v>179</v>
      </c>
      <c r="B294" s="56" t="s">
        <v>374</v>
      </c>
      <c r="C294" s="89" t="s">
        <v>104</v>
      </c>
      <c r="D294" s="3">
        <v>100</v>
      </c>
      <c r="E294" s="115">
        <v>75</v>
      </c>
      <c r="F294" s="122">
        <f t="shared" ref="F294" si="52">E294*D294</f>
        <v>7500</v>
      </c>
      <c r="G294" s="123">
        <f t="shared" ref="G294" si="53">F294 + (F294*24%)</f>
        <v>9300</v>
      </c>
    </row>
    <row r="295" spans="1:7" ht="16.5" x14ac:dyDescent="0.25">
      <c r="A295" s="137" t="s">
        <v>180</v>
      </c>
      <c r="B295" s="56" t="s">
        <v>375</v>
      </c>
      <c r="C295" s="56"/>
      <c r="D295" s="138"/>
      <c r="E295" s="56"/>
      <c r="F295" s="56"/>
      <c r="G295" s="56"/>
    </row>
    <row r="296" spans="1:7" ht="33" x14ac:dyDescent="0.25">
      <c r="A296" s="137"/>
      <c r="B296" s="56" t="s">
        <v>376</v>
      </c>
      <c r="C296" s="89" t="s">
        <v>189</v>
      </c>
      <c r="D296" s="3">
        <v>1</v>
      </c>
      <c r="E296" s="119">
        <v>5000</v>
      </c>
      <c r="F296" s="122">
        <f t="shared" ref="F296:F301" si="54">E296*D296</f>
        <v>5000</v>
      </c>
      <c r="G296" s="123">
        <f t="shared" ref="G296:G301" si="55">F296 + (F296*24%)</f>
        <v>6200</v>
      </c>
    </row>
    <row r="297" spans="1:7" ht="33" x14ac:dyDescent="0.25">
      <c r="A297" s="137"/>
      <c r="B297" s="56" t="s">
        <v>377</v>
      </c>
      <c r="C297" s="89" t="s">
        <v>189</v>
      </c>
      <c r="D297" s="3">
        <v>1</v>
      </c>
      <c r="E297" s="119">
        <v>7800</v>
      </c>
      <c r="F297" s="122">
        <f t="shared" si="54"/>
        <v>7800</v>
      </c>
      <c r="G297" s="123">
        <f t="shared" si="55"/>
        <v>9672</v>
      </c>
    </row>
    <row r="298" spans="1:7" ht="33" x14ac:dyDescent="0.25">
      <c r="A298" s="137"/>
      <c r="B298" s="56" t="s">
        <v>378</v>
      </c>
      <c r="C298" s="89" t="s">
        <v>189</v>
      </c>
      <c r="D298" s="3">
        <v>1</v>
      </c>
      <c r="E298" s="119">
        <v>1800</v>
      </c>
      <c r="F298" s="122">
        <f t="shared" si="54"/>
        <v>1800</v>
      </c>
      <c r="G298" s="123">
        <f t="shared" si="55"/>
        <v>2232</v>
      </c>
    </row>
    <row r="299" spans="1:7" ht="33" x14ac:dyDescent="0.25">
      <c r="A299" s="137"/>
      <c r="B299" s="56" t="s">
        <v>379</v>
      </c>
      <c r="C299" s="89" t="s">
        <v>189</v>
      </c>
      <c r="D299" s="3">
        <v>1</v>
      </c>
      <c r="E299" s="115">
        <v>1800</v>
      </c>
      <c r="F299" s="122">
        <f t="shared" si="54"/>
        <v>1800</v>
      </c>
      <c r="G299" s="123">
        <f t="shared" si="55"/>
        <v>2232</v>
      </c>
    </row>
    <row r="300" spans="1:7" ht="33" x14ac:dyDescent="0.25">
      <c r="A300" s="137"/>
      <c r="B300" s="56" t="s">
        <v>380</v>
      </c>
      <c r="C300" s="89" t="s">
        <v>189</v>
      </c>
      <c r="D300" s="3">
        <v>1</v>
      </c>
      <c r="E300" s="115">
        <v>1600</v>
      </c>
      <c r="F300" s="122">
        <f t="shared" si="54"/>
        <v>1600</v>
      </c>
      <c r="G300" s="123">
        <f t="shared" si="55"/>
        <v>1984</v>
      </c>
    </row>
    <row r="301" spans="1:7" ht="33" x14ac:dyDescent="0.25">
      <c r="A301" s="137" t="s">
        <v>181</v>
      </c>
      <c r="B301" s="56" t="s">
        <v>381</v>
      </c>
      <c r="C301" s="89" t="s">
        <v>189</v>
      </c>
      <c r="D301" s="3">
        <v>1</v>
      </c>
      <c r="E301" s="115">
        <v>5000</v>
      </c>
      <c r="F301" s="122">
        <f t="shared" si="54"/>
        <v>5000</v>
      </c>
      <c r="G301" s="123">
        <f t="shared" si="55"/>
        <v>6200</v>
      </c>
    </row>
    <row r="302" spans="1:7" ht="16.5" x14ac:dyDescent="0.25">
      <c r="A302" s="137" t="s">
        <v>382</v>
      </c>
      <c r="B302" s="56" t="s">
        <v>383</v>
      </c>
      <c r="C302" s="56"/>
      <c r="D302" s="138"/>
      <c r="E302" s="56"/>
      <c r="F302" s="56"/>
      <c r="G302" s="56"/>
    </row>
    <row r="303" spans="1:7" ht="33" x14ac:dyDescent="0.25">
      <c r="A303" s="137"/>
      <c r="B303" s="56" t="s">
        <v>384</v>
      </c>
      <c r="C303" s="89" t="s">
        <v>189</v>
      </c>
      <c r="D303" s="3">
        <v>1</v>
      </c>
      <c r="E303" s="115">
        <v>5000</v>
      </c>
      <c r="F303" s="122">
        <f t="shared" ref="F303:F310" si="56">E303*D303</f>
        <v>5000</v>
      </c>
      <c r="G303" s="123">
        <f t="shared" ref="G303:G310" si="57">F303 + (F303*24%)</f>
        <v>6200</v>
      </c>
    </row>
    <row r="304" spans="1:7" ht="33" x14ac:dyDescent="0.25">
      <c r="A304" s="137"/>
      <c r="B304" s="56" t="s">
        <v>385</v>
      </c>
      <c r="C304" s="89" t="s">
        <v>189</v>
      </c>
      <c r="D304" s="3">
        <v>1</v>
      </c>
      <c r="E304" s="115">
        <v>10568</v>
      </c>
      <c r="F304" s="122">
        <f t="shared" si="56"/>
        <v>10568</v>
      </c>
      <c r="G304" s="123">
        <f t="shared" si="57"/>
        <v>13104.32</v>
      </c>
    </row>
    <row r="305" spans="1:7" ht="33" x14ac:dyDescent="0.25">
      <c r="A305" s="137"/>
      <c r="B305" s="56" t="s">
        <v>386</v>
      </c>
      <c r="C305" s="89" t="s">
        <v>189</v>
      </c>
      <c r="D305" s="3">
        <v>1</v>
      </c>
      <c r="E305" s="115">
        <v>10206</v>
      </c>
      <c r="F305" s="122">
        <f t="shared" si="56"/>
        <v>10206</v>
      </c>
      <c r="G305" s="123">
        <f t="shared" si="57"/>
        <v>12655.44</v>
      </c>
    </row>
    <row r="306" spans="1:7" ht="33" x14ac:dyDescent="0.25">
      <c r="A306" s="137"/>
      <c r="B306" s="56" t="s">
        <v>387</v>
      </c>
      <c r="C306" s="89" t="s">
        <v>189</v>
      </c>
      <c r="D306" s="3">
        <v>1</v>
      </c>
      <c r="E306" s="115">
        <v>9030</v>
      </c>
      <c r="F306" s="122">
        <f t="shared" si="56"/>
        <v>9030</v>
      </c>
      <c r="G306" s="123">
        <f t="shared" si="57"/>
        <v>11197.2</v>
      </c>
    </row>
    <row r="307" spans="1:7" ht="33" x14ac:dyDescent="0.25">
      <c r="A307" s="137"/>
      <c r="B307" s="56" t="s">
        <v>388</v>
      </c>
      <c r="C307" s="89" t="s">
        <v>189</v>
      </c>
      <c r="D307" s="3">
        <v>1</v>
      </c>
      <c r="E307" s="115">
        <v>1469</v>
      </c>
      <c r="F307" s="122">
        <f t="shared" si="56"/>
        <v>1469</v>
      </c>
      <c r="G307" s="123">
        <f t="shared" si="57"/>
        <v>1821.56</v>
      </c>
    </row>
    <row r="308" spans="1:7" ht="16.5" x14ac:dyDescent="0.25">
      <c r="A308" s="137"/>
      <c r="B308" s="56" t="s">
        <v>389</v>
      </c>
      <c r="C308" s="89" t="s">
        <v>117</v>
      </c>
      <c r="D308" s="3">
        <v>1</v>
      </c>
      <c r="E308" s="115">
        <v>190</v>
      </c>
      <c r="F308" s="122">
        <f t="shared" si="56"/>
        <v>190</v>
      </c>
      <c r="G308" s="123">
        <f t="shared" si="57"/>
        <v>235.6</v>
      </c>
    </row>
    <row r="309" spans="1:7" ht="16.5" x14ac:dyDescent="0.25">
      <c r="A309" s="137"/>
      <c r="B309" s="56" t="s">
        <v>390</v>
      </c>
      <c r="C309" s="89" t="s">
        <v>117</v>
      </c>
      <c r="D309" s="3">
        <v>1</v>
      </c>
      <c r="E309" s="115">
        <v>1400</v>
      </c>
      <c r="F309" s="122">
        <f t="shared" si="56"/>
        <v>1400</v>
      </c>
      <c r="G309" s="123">
        <f t="shared" si="57"/>
        <v>1736</v>
      </c>
    </row>
    <row r="310" spans="1:7" ht="33" x14ac:dyDescent="0.25">
      <c r="A310" s="137"/>
      <c r="B310" s="56" t="s">
        <v>391</v>
      </c>
      <c r="C310" s="89" t="s">
        <v>189</v>
      </c>
      <c r="D310" s="3">
        <v>1</v>
      </c>
      <c r="E310" s="115">
        <v>2000</v>
      </c>
      <c r="F310" s="122">
        <f t="shared" si="56"/>
        <v>2000</v>
      </c>
      <c r="G310" s="123">
        <f t="shared" si="57"/>
        <v>2480</v>
      </c>
    </row>
    <row r="311" spans="1:7" x14ac:dyDescent="0.25">
      <c r="A311" s="185" t="s">
        <v>20</v>
      </c>
      <c r="B311" s="185"/>
      <c r="C311" s="185"/>
      <c r="D311" s="185"/>
      <c r="E311" s="185"/>
      <c r="F311" s="185"/>
      <c r="G311" s="124">
        <f>SUM(G294:G310)</f>
        <v>87250.12</v>
      </c>
    </row>
    <row r="312" spans="1:7" s="43" customFormat="1" ht="18" x14ac:dyDescent="0.25">
      <c r="A312" s="54" t="s">
        <v>392</v>
      </c>
      <c r="B312" s="190" t="s">
        <v>393</v>
      </c>
      <c r="C312" s="191"/>
      <c r="D312" s="191"/>
      <c r="E312" s="191"/>
      <c r="F312" s="191"/>
      <c r="G312" s="192"/>
    </row>
    <row r="313" spans="1:7" s="2" customFormat="1" ht="15.95" customHeight="1" x14ac:dyDescent="0.25">
      <c r="A313" s="193" t="s">
        <v>320</v>
      </c>
      <c r="B313" s="194"/>
      <c r="C313" s="194"/>
      <c r="D313" s="194"/>
      <c r="E313" s="194"/>
      <c r="F313" s="194"/>
      <c r="G313" s="195"/>
    </row>
    <row r="314" spans="1:7" ht="16.5" x14ac:dyDescent="0.25">
      <c r="A314" s="137"/>
      <c r="B314" s="56" t="s">
        <v>394</v>
      </c>
      <c r="C314" s="89" t="s">
        <v>117</v>
      </c>
      <c r="D314" s="3">
        <v>3</v>
      </c>
      <c r="E314" s="119">
        <v>840</v>
      </c>
      <c r="F314" s="122">
        <f t="shared" ref="F314:F318" si="58">E314*D314</f>
        <v>2520</v>
      </c>
      <c r="G314" s="123">
        <f t="shared" ref="G314:G318" si="59">F314 + (F314*24%)</f>
        <v>3124.8</v>
      </c>
    </row>
    <row r="315" spans="1:7" ht="16.5" x14ac:dyDescent="0.25">
      <c r="A315" s="137"/>
      <c r="B315" s="56" t="s">
        <v>395</v>
      </c>
      <c r="C315" s="89" t="s">
        <v>117</v>
      </c>
      <c r="D315" s="3">
        <v>1</v>
      </c>
      <c r="E315" s="119">
        <v>245</v>
      </c>
      <c r="F315" s="122">
        <f t="shared" si="58"/>
        <v>245</v>
      </c>
      <c r="G315" s="123">
        <f t="shared" si="59"/>
        <v>303.8</v>
      </c>
    </row>
    <row r="316" spans="1:7" ht="16.5" x14ac:dyDescent="0.25">
      <c r="A316" s="158"/>
      <c r="B316" s="56" t="s">
        <v>396</v>
      </c>
      <c r="C316" s="89" t="s">
        <v>117</v>
      </c>
      <c r="D316" s="3">
        <v>2</v>
      </c>
      <c r="E316" s="119">
        <v>26</v>
      </c>
      <c r="F316" s="122">
        <f t="shared" si="58"/>
        <v>52</v>
      </c>
      <c r="G316" s="123">
        <f t="shared" si="59"/>
        <v>64.48</v>
      </c>
    </row>
    <row r="317" spans="1:7" ht="16.5" x14ac:dyDescent="0.25">
      <c r="A317" s="158"/>
      <c r="B317" s="56" t="s">
        <v>397</v>
      </c>
      <c r="C317" s="89" t="s">
        <v>117</v>
      </c>
      <c r="D317" s="3">
        <v>1</v>
      </c>
      <c r="E317" s="119">
        <v>287</v>
      </c>
      <c r="F317" s="122">
        <f t="shared" si="58"/>
        <v>287</v>
      </c>
      <c r="G317" s="123">
        <f t="shared" si="59"/>
        <v>355.88</v>
      </c>
    </row>
    <row r="318" spans="1:7" ht="33" x14ac:dyDescent="0.25">
      <c r="A318" s="158"/>
      <c r="B318" s="56" t="s">
        <v>398</v>
      </c>
      <c r="C318" s="89" t="s">
        <v>189</v>
      </c>
      <c r="D318" s="3">
        <v>1</v>
      </c>
      <c r="E318" s="119">
        <v>1200</v>
      </c>
      <c r="F318" s="122">
        <f t="shared" si="58"/>
        <v>1200</v>
      </c>
      <c r="G318" s="123">
        <f t="shared" si="59"/>
        <v>1488</v>
      </c>
    </row>
    <row r="319" spans="1:7" x14ac:dyDescent="0.25">
      <c r="A319" s="185" t="s">
        <v>20</v>
      </c>
      <c r="B319" s="185"/>
      <c r="C319" s="185"/>
      <c r="D319" s="185"/>
      <c r="E319" s="185"/>
      <c r="F319" s="185"/>
      <c r="G319" s="124">
        <f>SUM(G314:G318)</f>
        <v>5336.9600000000009</v>
      </c>
    </row>
    <row r="320" spans="1:7" s="43" customFormat="1" ht="18" x14ac:dyDescent="0.25">
      <c r="A320" s="54" t="s">
        <v>190</v>
      </c>
      <c r="B320" s="190" t="s">
        <v>399</v>
      </c>
      <c r="C320" s="191"/>
      <c r="D320" s="191"/>
      <c r="E320" s="191"/>
      <c r="F320" s="191"/>
      <c r="G320" s="192"/>
    </row>
    <row r="321" spans="1:7" s="2" customFormat="1" ht="15.95" customHeight="1" x14ac:dyDescent="0.25">
      <c r="A321" s="193" t="s">
        <v>320</v>
      </c>
      <c r="B321" s="194"/>
      <c r="C321" s="194"/>
      <c r="D321" s="194"/>
      <c r="E321" s="194"/>
      <c r="F321" s="194"/>
      <c r="G321" s="195"/>
    </row>
    <row r="322" spans="1:7" ht="16.5" x14ac:dyDescent="0.25">
      <c r="A322" s="158"/>
      <c r="B322" s="56" t="s">
        <v>400</v>
      </c>
      <c r="C322" s="89" t="s">
        <v>117</v>
      </c>
      <c r="D322" s="3">
        <v>1</v>
      </c>
      <c r="E322" s="119">
        <v>2015</v>
      </c>
      <c r="F322" s="122">
        <f t="shared" ref="F322:F325" si="60">E322*D322</f>
        <v>2015</v>
      </c>
      <c r="G322" s="123">
        <f t="shared" ref="G322:G325" si="61">F322 + (F322*24%)</f>
        <v>2498.6</v>
      </c>
    </row>
    <row r="323" spans="1:7" ht="16.5" x14ac:dyDescent="0.25">
      <c r="A323" s="158"/>
      <c r="B323" s="56" t="s">
        <v>401</v>
      </c>
      <c r="C323" s="89" t="s">
        <v>117</v>
      </c>
      <c r="D323" s="3">
        <v>1</v>
      </c>
      <c r="E323" s="119">
        <v>317</v>
      </c>
      <c r="F323" s="122">
        <f t="shared" si="60"/>
        <v>317</v>
      </c>
      <c r="G323" s="123">
        <f t="shared" si="61"/>
        <v>393.08</v>
      </c>
    </row>
    <row r="324" spans="1:7" ht="16.5" x14ac:dyDescent="0.25">
      <c r="A324" s="158"/>
      <c r="B324" s="56" t="s">
        <v>402</v>
      </c>
      <c r="C324" s="89" t="s">
        <v>117</v>
      </c>
      <c r="D324" s="3">
        <v>3</v>
      </c>
      <c r="E324" s="119">
        <v>158</v>
      </c>
      <c r="F324" s="122">
        <f t="shared" si="60"/>
        <v>474</v>
      </c>
      <c r="G324" s="123">
        <f t="shared" si="61"/>
        <v>587.76</v>
      </c>
    </row>
    <row r="325" spans="1:7" ht="16.5" x14ac:dyDescent="0.25">
      <c r="A325" s="158"/>
      <c r="B325" s="56" t="s">
        <v>403</v>
      </c>
      <c r="C325" s="89" t="s">
        <v>117</v>
      </c>
      <c r="D325" s="3">
        <v>1</v>
      </c>
      <c r="E325" s="119">
        <v>695</v>
      </c>
      <c r="F325" s="122">
        <f t="shared" si="60"/>
        <v>695</v>
      </c>
      <c r="G325" s="123">
        <f t="shared" si="61"/>
        <v>861.8</v>
      </c>
    </row>
    <row r="326" spans="1:7" x14ac:dyDescent="0.25">
      <c r="A326" s="185" t="s">
        <v>20</v>
      </c>
      <c r="B326" s="185"/>
      <c r="C326" s="185"/>
      <c r="D326" s="185"/>
      <c r="E326" s="185"/>
      <c r="F326" s="185"/>
      <c r="G326" s="124">
        <f>SUM(G322:G325)</f>
        <v>4341.24</v>
      </c>
    </row>
    <row r="327" spans="1:7" s="43" customFormat="1" ht="18" x14ac:dyDescent="0.25">
      <c r="A327" s="54" t="s">
        <v>404</v>
      </c>
      <c r="B327" s="190" t="s">
        <v>405</v>
      </c>
      <c r="C327" s="191"/>
      <c r="D327" s="191"/>
      <c r="E327" s="191"/>
      <c r="F327" s="191"/>
      <c r="G327" s="192"/>
    </row>
    <row r="328" spans="1:7" s="2" customFormat="1" ht="15.95" customHeight="1" x14ac:dyDescent="0.25">
      <c r="A328" s="193" t="s">
        <v>320</v>
      </c>
      <c r="B328" s="194"/>
      <c r="C328" s="194"/>
      <c r="D328" s="194"/>
      <c r="E328" s="194"/>
      <c r="F328" s="194"/>
      <c r="G328" s="195"/>
    </row>
    <row r="329" spans="1:7" ht="16.5" x14ac:dyDescent="0.25">
      <c r="A329" s="158"/>
      <c r="B329" s="56" t="s">
        <v>406</v>
      </c>
      <c r="C329" s="89" t="s">
        <v>117</v>
      </c>
      <c r="D329" s="3">
        <v>2</v>
      </c>
      <c r="E329" s="119">
        <v>5400</v>
      </c>
      <c r="F329" s="122">
        <f t="shared" ref="F329:F333" si="62">E329*D329</f>
        <v>10800</v>
      </c>
      <c r="G329" s="123">
        <f t="shared" ref="G329:G333" si="63">F329 + (F329*24%)</f>
        <v>13392</v>
      </c>
    </row>
    <row r="330" spans="1:7" ht="16.5" x14ac:dyDescent="0.25">
      <c r="A330" s="158"/>
      <c r="B330" s="56" t="s">
        <v>407</v>
      </c>
      <c r="C330" s="89" t="s">
        <v>117</v>
      </c>
      <c r="D330" s="3">
        <v>2</v>
      </c>
      <c r="E330" s="119">
        <v>590</v>
      </c>
      <c r="F330" s="122">
        <f t="shared" si="62"/>
        <v>1180</v>
      </c>
      <c r="G330" s="123">
        <f t="shared" si="63"/>
        <v>1463.2</v>
      </c>
    </row>
    <row r="331" spans="1:7" ht="16.5" x14ac:dyDescent="0.25">
      <c r="A331" s="158"/>
      <c r="B331" s="56" t="s">
        <v>408</v>
      </c>
      <c r="C331" s="89" t="s">
        <v>117</v>
      </c>
      <c r="D331" s="3">
        <v>2</v>
      </c>
      <c r="E331" s="119">
        <v>580</v>
      </c>
      <c r="F331" s="122">
        <f t="shared" si="62"/>
        <v>1160</v>
      </c>
      <c r="G331" s="123">
        <f t="shared" si="63"/>
        <v>1438.4</v>
      </c>
    </row>
    <row r="332" spans="1:7" ht="16.5" x14ac:dyDescent="0.25">
      <c r="A332" s="158"/>
      <c r="B332" s="56" t="s">
        <v>409</v>
      </c>
      <c r="C332" s="89" t="s">
        <v>117</v>
      </c>
      <c r="D332" s="3">
        <v>2</v>
      </c>
      <c r="E332" s="119">
        <v>320</v>
      </c>
      <c r="F332" s="122">
        <f t="shared" si="62"/>
        <v>640</v>
      </c>
      <c r="G332" s="123">
        <f t="shared" si="63"/>
        <v>793.6</v>
      </c>
    </row>
    <row r="333" spans="1:7" ht="33" x14ac:dyDescent="0.25">
      <c r="A333" s="158"/>
      <c r="B333" s="56" t="s">
        <v>410</v>
      </c>
      <c r="C333" s="89" t="s">
        <v>189</v>
      </c>
      <c r="D333" s="3">
        <v>1</v>
      </c>
      <c r="E333" s="119">
        <v>9000</v>
      </c>
      <c r="F333" s="122">
        <f t="shared" si="62"/>
        <v>9000</v>
      </c>
      <c r="G333" s="123">
        <f t="shared" si="63"/>
        <v>11160</v>
      </c>
    </row>
    <row r="334" spans="1:7" x14ac:dyDescent="0.25">
      <c r="A334" s="185" t="s">
        <v>20</v>
      </c>
      <c r="B334" s="185"/>
      <c r="C334" s="185"/>
      <c r="D334" s="185"/>
      <c r="E334" s="185"/>
      <c r="F334" s="185"/>
      <c r="G334" s="124">
        <f>SUM(G329:G333)</f>
        <v>28247.200000000001</v>
      </c>
    </row>
    <row r="335" spans="1:7" s="43" customFormat="1" ht="18" x14ac:dyDescent="0.25">
      <c r="A335" s="54" t="s">
        <v>411</v>
      </c>
      <c r="B335" s="190" t="s">
        <v>412</v>
      </c>
      <c r="C335" s="191"/>
      <c r="D335" s="191"/>
      <c r="E335" s="191"/>
      <c r="F335" s="191"/>
      <c r="G335" s="192"/>
    </row>
    <row r="336" spans="1:7" s="2" customFormat="1" ht="15.95" customHeight="1" x14ac:dyDescent="0.25">
      <c r="A336" s="193" t="s">
        <v>320</v>
      </c>
      <c r="B336" s="194"/>
      <c r="C336" s="194"/>
      <c r="D336" s="194"/>
      <c r="E336" s="194"/>
      <c r="F336" s="194"/>
      <c r="G336" s="195"/>
    </row>
    <row r="337" spans="1:7" ht="16.5" x14ac:dyDescent="0.25">
      <c r="A337" s="158"/>
      <c r="B337" s="56" t="s">
        <v>413</v>
      </c>
      <c r="C337" s="89" t="s">
        <v>117</v>
      </c>
      <c r="D337" s="3">
        <v>4</v>
      </c>
      <c r="E337" s="119">
        <v>2698</v>
      </c>
      <c r="F337" s="122">
        <f t="shared" ref="F337:F341" si="64">E337*D337</f>
        <v>10792</v>
      </c>
      <c r="G337" s="123">
        <f t="shared" ref="G337:G341" si="65">F337 + (F337*24%)</f>
        <v>13382.08</v>
      </c>
    </row>
    <row r="338" spans="1:7" ht="16.5" x14ac:dyDescent="0.25">
      <c r="A338" s="158"/>
      <c r="B338" s="56" t="s">
        <v>414</v>
      </c>
      <c r="C338" s="89" t="s">
        <v>117</v>
      </c>
      <c r="D338" s="3">
        <v>1</v>
      </c>
      <c r="E338" s="119">
        <v>569</v>
      </c>
      <c r="F338" s="122">
        <f t="shared" si="64"/>
        <v>569</v>
      </c>
      <c r="G338" s="123">
        <f t="shared" si="65"/>
        <v>705.56</v>
      </c>
    </row>
    <row r="339" spans="1:7" ht="33" x14ac:dyDescent="0.25">
      <c r="A339" s="158"/>
      <c r="B339" s="56" t="s">
        <v>415</v>
      </c>
      <c r="C339" s="89" t="s">
        <v>189</v>
      </c>
      <c r="D339" s="3">
        <v>1</v>
      </c>
      <c r="E339" s="115">
        <v>3780</v>
      </c>
      <c r="F339" s="122">
        <f t="shared" si="64"/>
        <v>3780</v>
      </c>
      <c r="G339" s="123">
        <f t="shared" si="65"/>
        <v>4687.2</v>
      </c>
    </row>
    <row r="340" spans="1:7" ht="16.5" x14ac:dyDescent="0.25">
      <c r="A340" s="158"/>
      <c r="B340" s="56" t="s">
        <v>416</v>
      </c>
      <c r="C340" s="89" t="s">
        <v>117</v>
      </c>
      <c r="D340" s="3">
        <v>1</v>
      </c>
      <c r="E340" s="119">
        <v>1400</v>
      </c>
      <c r="F340" s="122">
        <f t="shared" si="64"/>
        <v>1400</v>
      </c>
      <c r="G340" s="123">
        <f t="shared" si="65"/>
        <v>1736</v>
      </c>
    </row>
    <row r="341" spans="1:7" ht="33" x14ac:dyDescent="0.25">
      <c r="A341" s="158"/>
      <c r="B341" s="56" t="s">
        <v>417</v>
      </c>
      <c r="C341" s="89" t="s">
        <v>189</v>
      </c>
      <c r="D341" s="3">
        <v>1</v>
      </c>
      <c r="E341" s="119">
        <v>1000</v>
      </c>
      <c r="F341" s="122">
        <f t="shared" si="64"/>
        <v>1000</v>
      </c>
      <c r="G341" s="123">
        <f t="shared" si="65"/>
        <v>1240</v>
      </c>
    </row>
    <row r="342" spans="1:7" x14ac:dyDescent="0.25">
      <c r="A342" s="185" t="s">
        <v>20</v>
      </c>
      <c r="B342" s="185"/>
      <c r="C342" s="185"/>
      <c r="D342" s="185"/>
      <c r="E342" s="185"/>
      <c r="F342" s="185"/>
      <c r="G342" s="124">
        <f>SUM(G337:G341)</f>
        <v>21750.84</v>
      </c>
    </row>
    <row r="343" spans="1:7" s="43" customFormat="1" ht="18" x14ac:dyDescent="0.25">
      <c r="A343" s="54" t="s">
        <v>418</v>
      </c>
      <c r="B343" s="190" t="s">
        <v>419</v>
      </c>
      <c r="C343" s="191"/>
      <c r="D343" s="191"/>
      <c r="E343" s="191"/>
      <c r="F343" s="191"/>
      <c r="G343" s="192"/>
    </row>
    <row r="344" spans="1:7" s="2" customFormat="1" ht="15.95" customHeight="1" x14ac:dyDescent="0.25">
      <c r="A344" s="193" t="s">
        <v>320</v>
      </c>
      <c r="B344" s="194"/>
      <c r="C344" s="194"/>
      <c r="D344" s="194"/>
      <c r="E344" s="194"/>
      <c r="F344" s="194"/>
      <c r="G344" s="195"/>
    </row>
    <row r="345" spans="1:7" ht="16.5" x14ac:dyDescent="0.25">
      <c r="A345" s="158"/>
      <c r="B345" s="56" t="s">
        <v>419</v>
      </c>
      <c r="C345" s="89" t="s">
        <v>117</v>
      </c>
      <c r="D345" s="3">
        <v>1</v>
      </c>
      <c r="E345" s="115">
        <v>900</v>
      </c>
      <c r="F345" s="122">
        <f t="shared" ref="F345" si="66">E345*D345</f>
        <v>900</v>
      </c>
      <c r="G345" s="123">
        <f t="shared" ref="G345" si="67">F345 + (F345*24%)</f>
        <v>1116</v>
      </c>
    </row>
    <row r="346" spans="1:7" x14ac:dyDescent="0.25">
      <c r="A346" s="185" t="s">
        <v>20</v>
      </c>
      <c r="B346" s="185"/>
      <c r="C346" s="185"/>
      <c r="D346" s="185"/>
      <c r="E346" s="185"/>
      <c r="F346" s="185"/>
      <c r="G346" s="124">
        <f>SUM(G345)</f>
        <v>1116</v>
      </c>
    </row>
    <row r="347" spans="1:7" s="43" customFormat="1" ht="18" x14ac:dyDescent="0.25">
      <c r="A347" s="54" t="s">
        <v>420</v>
      </c>
      <c r="B347" s="190" t="s">
        <v>421</v>
      </c>
      <c r="C347" s="191"/>
      <c r="D347" s="191"/>
      <c r="E347" s="191"/>
      <c r="F347" s="191"/>
      <c r="G347" s="192"/>
    </row>
    <row r="348" spans="1:7" s="2" customFormat="1" ht="15.95" customHeight="1" x14ac:dyDescent="0.25">
      <c r="A348" s="193" t="s">
        <v>320</v>
      </c>
      <c r="B348" s="194"/>
      <c r="C348" s="194"/>
      <c r="D348" s="194"/>
      <c r="E348" s="194"/>
      <c r="F348" s="194"/>
      <c r="G348" s="195"/>
    </row>
    <row r="349" spans="1:7" ht="16.5" x14ac:dyDescent="0.25">
      <c r="A349" s="158"/>
      <c r="B349" s="56" t="s">
        <v>422</v>
      </c>
      <c r="C349" s="89" t="s">
        <v>117</v>
      </c>
      <c r="D349" s="3">
        <v>1</v>
      </c>
      <c r="E349" s="119">
        <v>2731</v>
      </c>
      <c r="F349" s="122">
        <f t="shared" ref="F349:F358" si="68">E349*D349</f>
        <v>2731</v>
      </c>
      <c r="G349" s="123">
        <f t="shared" ref="G349:G358" si="69">F349 + (F349*24%)</f>
        <v>3386.44</v>
      </c>
    </row>
    <row r="350" spans="1:7" ht="16.5" x14ac:dyDescent="0.25">
      <c r="A350" s="158"/>
      <c r="B350" s="56" t="s">
        <v>423</v>
      </c>
      <c r="C350" s="89" t="s">
        <v>117</v>
      </c>
      <c r="D350" s="3">
        <v>1</v>
      </c>
      <c r="E350" s="119">
        <v>120</v>
      </c>
      <c r="F350" s="122">
        <f t="shared" si="68"/>
        <v>120</v>
      </c>
      <c r="G350" s="123">
        <f t="shared" si="69"/>
        <v>148.80000000000001</v>
      </c>
    </row>
    <row r="351" spans="1:7" ht="16.5" x14ac:dyDescent="0.25">
      <c r="A351" s="158"/>
      <c r="B351" s="56" t="s">
        <v>424</v>
      </c>
      <c r="C351" s="89" t="s">
        <v>117</v>
      </c>
      <c r="D351" s="3">
        <v>2</v>
      </c>
      <c r="E351" s="119">
        <v>240</v>
      </c>
      <c r="F351" s="122">
        <f t="shared" si="68"/>
        <v>480</v>
      </c>
      <c r="G351" s="123">
        <f t="shared" si="69"/>
        <v>595.20000000000005</v>
      </c>
    </row>
    <row r="352" spans="1:7" ht="16.5" x14ac:dyDescent="0.25">
      <c r="A352" s="158"/>
      <c r="B352" s="56" t="s">
        <v>425</v>
      </c>
      <c r="C352" s="89" t="s">
        <v>117</v>
      </c>
      <c r="D352" s="3">
        <v>1</v>
      </c>
      <c r="E352" s="119">
        <v>680</v>
      </c>
      <c r="F352" s="122">
        <f t="shared" si="68"/>
        <v>680</v>
      </c>
      <c r="G352" s="123">
        <f t="shared" si="69"/>
        <v>843.2</v>
      </c>
    </row>
    <row r="353" spans="1:7" ht="16.5" x14ac:dyDescent="0.25">
      <c r="A353" s="158"/>
      <c r="B353" s="56" t="s">
        <v>426</v>
      </c>
      <c r="C353" s="89" t="s">
        <v>117</v>
      </c>
      <c r="D353" s="3">
        <v>2</v>
      </c>
      <c r="E353" s="119">
        <v>250</v>
      </c>
      <c r="F353" s="122">
        <f t="shared" si="68"/>
        <v>500</v>
      </c>
      <c r="G353" s="123">
        <f t="shared" si="69"/>
        <v>620</v>
      </c>
    </row>
    <row r="354" spans="1:7" ht="16.5" x14ac:dyDescent="0.25">
      <c r="A354" s="158"/>
      <c r="B354" s="56" t="s">
        <v>427</v>
      </c>
      <c r="C354" s="89" t="s">
        <v>117</v>
      </c>
      <c r="D354" s="3">
        <v>1</v>
      </c>
      <c r="E354" s="119">
        <v>460</v>
      </c>
      <c r="F354" s="122">
        <f t="shared" si="68"/>
        <v>460</v>
      </c>
      <c r="G354" s="123">
        <f t="shared" si="69"/>
        <v>570.4</v>
      </c>
    </row>
    <row r="355" spans="1:7" x14ac:dyDescent="0.25">
      <c r="A355" s="185" t="s">
        <v>20</v>
      </c>
      <c r="B355" s="185"/>
      <c r="C355" s="185"/>
      <c r="D355" s="185"/>
      <c r="E355" s="185"/>
      <c r="F355" s="185"/>
      <c r="G355" s="124">
        <f>SUM(G349:G354)</f>
        <v>6164.04</v>
      </c>
    </row>
    <row r="356" spans="1:7" s="43" customFormat="1" ht="18" x14ac:dyDescent="0.25">
      <c r="A356" s="54" t="s">
        <v>428</v>
      </c>
      <c r="B356" s="190" t="s">
        <v>429</v>
      </c>
      <c r="C356" s="191"/>
      <c r="D356" s="191"/>
      <c r="E356" s="191"/>
      <c r="F356" s="191"/>
      <c r="G356" s="192"/>
    </row>
    <row r="357" spans="1:7" s="2" customFormat="1" ht="15.95" customHeight="1" x14ac:dyDescent="0.25">
      <c r="A357" s="193" t="s">
        <v>320</v>
      </c>
      <c r="B357" s="194"/>
      <c r="C357" s="194"/>
      <c r="D357" s="194"/>
      <c r="E357" s="194"/>
      <c r="F357" s="194"/>
      <c r="G357" s="195"/>
    </row>
    <row r="358" spans="1:7" ht="16.5" x14ac:dyDescent="0.25">
      <c r="A358" s="158"/>
      <c r="B358" s="56" t="s">
        <v>429</v>
      </c>
      <c r="C358" s="89" t="s">
        <v>117</v>
      </c>
      <c r="D358" s="3">
        <v>1</v>
      </c>
      <c r="E358" s="119">
        <v>460</v>
      </c>
      <c r="F358" s="122">
        <f t="shared" si="68"/>
        <v>460</v>
      </c>
      <c r="G358" s="123">
        <f t="shared" si="69"/>
        <v>570.4</v>
      </c>
    </row>
    <row r="359" spans="1:7" x14ac:dyDescent="0.25">
      <c r="A359" s="185" t="s">
        <v>20</v>
      </c>
      <c r="B359" s="185"/>
      <c r="C359" s="185"/>
      <c r="D359" s="185"/>
      <c r="E359" s="185"/>
      <c r="F359" s="185"/>
      <c r="G359" s="124">
        <f>SUM(G358)</f>
        <v>570.4</v>
      </c>
    </row>
    <row r="360" spans="1:7" s="43" customFormat="1" ht="18" x14ac:dyDescent="0.25">
      <c r="A360" s="54" t="s">
        <v>430</v>
      </c>
      <c r="B360" s="190" t="s">
        <v>431</v>
      </c>
      <c r="C360" s="191"/>
      <c r="D360" s="191"/>
      <c r="E360" s="191"/>
      <c r="F360" s="191"/>
      <c r="G360" s="192"/>
    </row>
    <row r="361" spans="1:7" s="2" customFormat="1" ht="15.95" customHeight="1" x14ac:dyDescent="0.25">
      <c r="A361" s="193" t="s">
        <v>320</v>
      </c>
      <c r="B361" s="194"/>
      <c r="C361" s="194"/>
      <c r="D361" s="194"/>
      <c r="E361" s="194"/>
      <c r="F361" s="194"/>
      <c r="G361" s="195"/>
    </row>
    <row r="362" spans="1:7" ht="16.5" x14ac:dyDescent="0.25">
      <c r="A362" s="158"/>
      <c r="B362" s="56" t="s">
        <v>432</v>
      </c>
      <c r="C362" s="89" t="s">
        <v>117</v>
      </c>
      <c r="D362" s="3">
        <v>2</v>
      </c>
      <c r="E362" s="119">
        <v>460</v>
      </c>
      <c r="F362" s="122">
        <f t="shared" ref="F362:F363" si="70">E362*D362</f>
        <v>920</v>
      </c>
      <c r="G362" s="123">
        <f t="shared" ref="G362:G363" si="71">F362 + (F362*24%)</f>
        <v>1140.8</v>
      </c>
    </row>
    <row r="363" spans="1:7" ht="16.5" x14ac:dyDescent="0.25">
      <c r="A363" s="158"/>
      <c r="B363" s="56" t="s">
        <v>433</v>
      </c>
      <c r="C363" s="89" t="s">
        <v>117</v>
      </c>
      <c r="D363" s="3">
        <v>2</v>
      </c>
      <c r="E363" s="119">
        <v>1200</v>
      </c>
      <c r="F363" s="122">
        <f t="shared" si="70"/>
        <v>2400</v>
      </c>
      <c r="G363" s="123">
        <f t="shared" si="71"/>
        <v>2976</v>
      </c>
    </row>
    <row r="364" spans="1:7" x14ac:dyDescent="0.25">
      <c r="A364" s="185" t="s">
        <v>20</v>
      </c>
      <c r="B364" s="185"/>
      <c r="C364" s="185"/>
      <c r="D364" s="185"/>
      <c r="E364" s="185"/>
      <c r="F364" s="185"/>
      <c r="G364" s="124">
        <f>SUM(G362:G363)</f>
        <v>4116.8</v>
      </c>
    </row>
    <row r="365" spans="1:7" s="43" customFormat="1" ht="18" x14ac:dyDescent="0.25">
      <c r="A365" s="54" t="s">
        <v>434</v>
      </c>
      <c r="B365" s="190" t="s">
        <v>435</v>
      </c>
      <c r="C365" s="191"/>
      <c r="D365" s="191"/>
      <c r="E365" s="191"/>
      <c r="F365" s="191"/>
      <c r="G365" s="192"/>
    </row>
    <row r="366" spans="1:7" s="2" customFormat="1" ht="15.95" customHeight="1" x14ac:dyDescent="0.25">
      <c r="A366" s="193" t="s">
        <v>320</v>
      </c>
      <c r="B366" s="194"/>
      <c r="C366" s="194"/>
      <c r="D366" s="194"/>
      <c r="E366" s="194"/>
      <c r="F366" s="194"/>
      <c r="G366" s="195"/>
    </row>
    <row r="367" spans="1:7" ht="16.5" x14ac:dyDescent="0.25">
      <c r="A367" s="158"/>
      <c r="B367" s="56" t="s">
        <v>436</v>
      </c>
      <c r="C367" s="89" t="s">
        <v>104</v>
      </c>
      <c r="D367" s="3">
        <v>200</v>
      </c>
      <c r="E367" s="119">
        <v>21</v>
      </c>
      <c r="F367" s="122">
        <f t="shared" ref="F367" si="72">E367*D367</f>
        <v>4200</v>
      </c>
      <c r="G367" s="123">
        <f t="shared" ref="G367" si="73">F367 + (F367*24%)</f>
        <v>5208</v>
      </c>
    </row>
    <row r="368" spans="1:7" x14ac:dyDescent="0.25">
      <c r="A368" s="185" t="s">
        <v>20</v>
      </c>
      <c r="B368" s="185"/>
      <c r="C368" s="185"/>
      <c r="D368" s="185"/>
      <c r="E368" s="185"/>
      <c r="F368" s="185"/>
      <c r="G368" s="124">
        <f>SUM(G367)</f>
        <v>5208</v>
      </c>
    </row>
    <row r="369" spans="1:7" s="43" customFormat="1" ht="18" x14ac:dyDescent="0.25">
      <c r="A369" s="54" t="s">
        <v>437</v>
      </c>
      <c r="B369" s="190" t="s">
        <v>438</v>
      </c>
      <c r="C369" s="191" t="s">
        <v>189</v>
      </c>
      <c r="D369" s="191"/>
      <c r="E369" s="191"/>
      <c r="F369" s="191"/>
      <c r="G369" s="192"/>
    </row>
    <row r="370" spans="1:7" s="2" customFormat="1" ht="15.95" customHeight="1" x14ac:dyDescent="0.25">
      <c r="A370" s="193" t="s">
        <v>320</v>
      </c>
      <c r="B370" s="194"/>
      <c r="C370" s="194"/>
      <c r="D370" s="194"/>
      <c r="E370" s="194"/>
      <c r="F370" s="194"/>
      <c r="G370" s="195"/>
    </row>
    <row r="371" spans="1:7" ht="33" x14ac:dyDescent="0.25">
      <c r="A371" s="158"/>
      <c r="B371" s="56" t="s">
        <v>182</v>
      </c>
      <c r="C371" s="89" t="s">
        <v>189</v>
      </c>
      <c r="D371" s="3">
        <v>1</v>
      </c>
      <c r="E371" s="119">
        <v>8000</v>
      </c>
      <c r="F371" s="122">
        <f t="shared" ref="F371:F373" si="74">E371*D371</f>
        <v>8000</v>
      </c>
      <c r="G371" s="123">
        <f t="shared" ref="G371:G373" si="75">F371 + (F371*24%)</f>
        <v>9920</v>
      </c>
    </row>
    <row r="372" spans="1:7" ht="16.5" x14ac:dyDescent="0.25">
      <c r="A372" s="158"/>
      <c r="B372" s="56" t="s">
        <v>439</v>
      </c>
      <c r="C372" s="89" t="s">
        <v>117</v>
      </c>
      <c r="D372" s="3">
        <v>1</v>
      </c>
      <c r="E372" s="119">
        <v>21500</v>
      </c>
      <c r="F372" s="122">
        <f t="shared" si="74"/>
        <v>21500</v>
      </c>
      <c r="G372" s="123">
        <f t="shared" si="75"/>
        <v>26660</v>
      </c>
    </row>
    <row r="373" spans="1:7" ht="16.5" x14ac:dyDescent="0.25">
      <c r="A373" s="158"/>
      <c r="B373" s="56" t="s">
        <v>440</v>
      </c>
      <c r="C373" s="89" t="s">
        <v>117</v>
      </c>
      <c r="D373" s="3">
        <v>1</v>
      </c>
      <c r="E373" s="112">
        <v>12000</v>
      </c>
      <c r="F373" s="122">
        <f t="shared" si="74"/>
        <v>12000</v>
      </c>
      <c r="G373" s="123">
        <f t="shared" si="75"/>
        <v>14880</v>
      </c>
    </row>
    <row r="374" spans="1:7" x14ac:dyDescent="0.25">
      <c r="A374" s="185" t="s">
        <v>20</v>
      </c>
      <c r="B374" s="185"/>
      <c r="C374" s="185"/>
      <c r="D374" s="185"/>
      <c r="E374" s="185"/>
      <c r="F374" s="185"/>
      <c r="G374" s="124">
        <f>SUM(G371:G373)</f>
        <v>51460</v>
      </c>
    </row>
    <row r="375" spans="1:7" s="43" customFormat="1" ht="18" x14ac:dyDescent="0.25">
      <c r="A375" s="54" t="s">
        <v>441</v>
      </c>
      <c r="B375" s="190" t="s">
        <v>442</v>
      </c>
      <c r="C375" s="191"/>
      <c r="D375" s="191"/>
      <c r="E375" s="191"/>
      <c r="F375" s="191"/>
      <c r="G375" s="192"/>
    </row>
    <row r="376" spans="1:7" s="2" customFormat="1" ht="15.95" customHeight="1" x14ac:dyDescent="0.25">
      <c r="A376" s="193" t="s">
        <v>320</v>
      </c>
      <c r="B376" s="194"/>
      <c r="C376" s="194"/>
      <c r="D376" s="194"/>
      <c r="E376" s="194"/>
      <c r="F376" s="194"/>
      <c r="G376" s="195"/>
    </row>
    <row r="377" spans="1:7" ht="16.5" x14ac:dyDescent="0.25">
      <c r="A377" s="158"/>
      <c r="B377" s="56" t="s">
        <v>443</v>
      </c>
      <c r="C377" s="89" t="s">
        <v>117</v>
      </c>
      <c r="D377" s="3">
        <v>3</v>
      </c>
      <c r="E377" s="115">
        <v>450</v>
      </c>
      <c r="F377" s="122">
        <f t="shared" ref="F377:F404" si="76">E377*D377</f>
        <v>1350</v>
      </c>
      <c r="G377" s="123">
        <f t="shared" ref="G377:G404" si="77">F377 + (F377*24%)</f>
        <v>1674</v>
      </c>
    </row>
    <row r="378" spans="1:7" ht="16.5" x14ac:dyDescent="0.25">
      <c r="A378" s="158"/>
      <c r="B378" s="56" t="s">
        <v>444</v>
      </c>
      <c r="C378" s="89" t="s">
        <v>117</v>
      </c>
      <c r="D378" s="3">
        <v>3</v>
      </c>
      <c r="E378" s="115">
        <v>250</v>
      </c>
      <c r="F378" s="122">
        <f t="shared" si="76"/>
        <v>750</v>
      </c>
      <c r="G378" s="123">
        <f t="shared" si="77"/>
        <v>930</v>
      </c>
    </row>
    <row r="379" spans="1:7" ht="16.5" x14ac:dyDescent="0.25">
      <c r="A379" s="158"/>
      <c r="B379" s="56" t="s">
        <v>445</v>
      </c>
      <c r="C379" s="89" t="s">
        <v>117</v>
      </c>
      <c r="D379" s="3">
        <v>2</v>
      </c>
      <c r="E379" s="115">
        <v>515</v>
      </c>
      <c r="F379" s="122">
        <f t="shared" si="76"/>
        <v>1030</v>
      </c>
      <c r="G379" s="123">
        <f t="shared" si="77"/>
        <v>1277.2</v>
      </c>
    </row>
    <row r="380" spans="1:7" ht="16.5" x14ac:dyDescent="0.25">
      <c r="A380" s="158"/>
      <c r="B380" s="56" t="s">
        <v>446</v>
      </c>
      <c r="C380" s="89" t="s">
        <v>117</v>
      </c>
      <c r="D380" s="3">
        <v>2</v>
      </c>
      <c r="E380" s="115">
        <v>1400</v>
      </c>
      <c r="F380" s="122">
        <f t="shared" si="76"/>
        <v>2800</v>
      </c>
      <c r="G380" s="123">
        <f t="shared" si="77"/>
        <v>3472</v>
      </c>
    </row>
    <row r="381" spans="1:7" ht="33" x14ac:dyDescent="0.25">
      <c r="A381" s="158"/>
      <c r="B381" s="56" t="s">
        <v>447</v>
      </c>
      <c r="C381" s="89" t="s">
        <v>189</v>
      </c>
      <c r="D381" s="3">
        <v>1</v>
      </c>
      <c r="E381" s="115">
        <v>5000</v>
      </c>
      <c r="F381" s="122">
        <f t="shared" si="76"/>
        <v>5000</v>
      </c>
      <c r="G381" s="123">
        <f t="shared" si="77"/>
        <v>6200</v>
      </c>
    </row>
    <row r="382" spans="1:7" ht="16.5" x14ac:dyDescent="0.25">
      <c r="A382" s="158"/>
      <c r="B382" s="56" t="s">
        <v>448</v>
      </c>
      <c r="C382" s="89" t="s">
        <v>117</v>
      </c>
      <c r="D382" s="3">
        <v>5</v>
      </c>
      <c r="E382" s="115">
        <v>250</v>
      </c>
      <c r="F382" s="122">
        <f t="shared" si="76"/>
        <v>1250</v>
      </c>
      <c r="G382" s="123">
        <f t="shared" si="77"/>
        <v>1550</v>
      </c>
    </row>
    <row r="383" spans="1:7" ht="16.5" x14ac:dyDescent="0.25">
      <c r="A383" s="158"/>
      <c r="B383" s="56" t="s">
        <v>449</v>
      </c>
      <c r="C383" s="89" t="s">
        <v>117</v>
      </c>
      <c r="D383" s="3">
        <v>3</v>
      </c>
      <c r="E383" s="115">
        <v>780</v>
      </c>
      <c r="F383" s="122">
        <f t="shared" si="76"/>
        <v>2340</v>
      </c>
      <c r="G383" s="123">
        <f t="shared" si="77"/>
        <v>2901.6</v>
      </c>
    </row>
    <row r="384" spans="1:7" ht="16.5" x14ac:dyDescent="0.25">
      <c r="A384" s="158"/>
      <c r="B384" s="56" t="s">
        <v>450</v>
      </c>
      <c r="C384" s="89" t="s">
        <v>117</v>
      </c>
      <c r="D384" s="3">
        <v>1</v>
      </c>
      <c r="E384" s="115">
        <v>1900</v>
      </c>
      <c r="F384" s="122">
        <f t="shared" si="76"/>
        <v>1900</v>
      </c>
      <c r="G384" s="123">
        <f t="shared" si="77"/>
        <v>2356</v>
      </c>
    </row>
    <row r="385" spans="1:7" ht="16.5" x14ac:dyDescent="0.25">
      <c r="A385" s="158"/>
      <c r="B385" s="56" t="s">
        <v>451</v>
      </c>
      <c r="C385" s="89" t="s">
        <v>117</v>
      </c>
      <c r="D385" s="3">
        <v>3</v>
      </c>
      <c r="E385" s="115">
        <v>150</v>
      </c>
      <c r="F385" s="122">
        <f t="shared" si="76"/>
        <v>450</v>
      </c>
      <c r="G385" s="123">
        <f t="shared" si="77"/>
        <v>558</v>
      </c>
    </row>
    <row r="386" spans="1:7" ht="33" x14ac:dyDescent="0.25">
      <c r="A386" s="158"/>
      <c r="B386" s="56" t="s">
        <v>452</v>
      </c>
      <c r="C386" s="89" t="s">
        <v>189</v>
      </c>
      <c r="D386" s="3">
        <v>1</v>
      </c>
      <c r="E386" s="115">
        <v>2435</v>
      </c>
      <c r="F386" s="122">
        <f t="shared" si="76"/>
        <v>2435</v>
      </c>
      <c r="G386" s="123">
        <f t="shared" si="77"/>
        <v>3019.4</v>
      </c>
    </row>
    <row r="387" spans="1:7" ht="16.5" x14ac:dyDescent="0.25">
      <c r="A387" s="158"/>
      <c r="B387" s="56" t="s">
        <v>453</v>
      </c>
      <c r="C387" s="89" t="s">
        <v>117</v>
      </c>
      <c r="D387" s="3">
        <v>1</v>
      </c>
      <c r="E387" s="115">
        <v>1700</v>
      </c>
      <c r="F387" s="122">
        <f t="shared" si="76"/>
        <v>1700</v>
      </c>
      <c r="G387" s="123">
        <f t="shared" si="77"/>
        <v>2108</v>
      </c>
    </row>
    <row r="388" spans="1:7" ht="16.5" x14ac:dyDescent="0.25">
      <c r="A388" s="158"/>
      <c r="B388" s="56" t="s">
        <v>454</v>
      </c>
      <c r="C388" s="89" t="s">
        <v>117</v>
      </c>
      <c r="D388" s="3">
        <v>3</v>
      </c>
      <c r="E388" s="115">
        <v>250</v>
      </c>
      <c r="F388" s="122">
        <f t="shared" si="76"/>
        <v>750</v>
      </c>
      <c r="G388" s="123">
        <f t="shared" si="77"/>
        <v>930</v>
      </c>
    </row>
    <row r="389" spans="1:7" ht="16.5" x14ac:dyDescent="0.25">
      <c r="A389" s="158"/>
      <c r="B389" s="56" t="s">
        <v>455</v>
      </c>
      <c r="C389" s="89" t="s">
        <v>117</v>
      </c>
      <c r="D389" s="3">
        <v>5</v>
      </c>
      <c r="E389" s="115">
        <v>80</v>
      </c>
      <c r="F389" s="122">
        <f t="shared" si="76"/>
        <v>400</v>
      </c>
      <c r="G389" s="123">
        <f t="shared" si="77"/>
        <v>496</v>
      </c>
    </row>
    <row r="390" spans="1:7" ht="16.5" x14ac:dyDescent="0.25">
      <c r="A390" s="158"/>
      <c r="B390" s="56" t="s">
        <v>456</v>
      </c>
      <c r="C390" s="89" t="s">
        <v>117</v>
      </c>
      <c r="D390" s="3">
        <v>3</v>
      </c>
      <c r="E390" s="115">
        <v>100</v>
      </c>
      <c r="F390" s="122">
        <f t="shared" si="76"/>
        <v>300</v>
      </c>
      <c r="G390" s="123">
        <f t="shared" si="77"/>
        <v>372</v>
      </c>
    </row>
    <row r="391" spans="1:7" ht="16.5" x14ac:dyDescent="0.25">
      <c r="A391" s="158"/>
      <c r="B391" s="56" t="s">
        <v>457</v>
      </c>
      <c r="C391" s="89" t="s">
        <v>117</v>
      </c>
      <c r="D391" s="3">
        <v>6</v>
      </c>
      <c r="E391" s="115">
        <v>350</v>
      </c>
      <c r="F391" s="122">
        <f t="shared" si="76"/>
        <v>2100</v>
      </c>
      <c r="G391" s="123">
        <f t="shared" si="77"/>
        <v>2604</v>
      </c>
    </row>
    <row r="392" spans="1:7" ht="16.5" x14ac:dyDescent="0.25">
      <c r="A392" s="158"/>
      <c r="B392" s="56" t="s">
        <v>458</v>
      </c>
      <c r="C392" s="89" t="s">
        <v>117</v>
      </c>
      <c r="D392" s="3">
        <v>6</v>
      </c>
      <c r="E392" s="115">
        <v>20</v>
      </c>
      <c r="F392" s="122">
        <f t="shared" si="76"/>
        <v>120</v>
      </c>
      <c r="G392" s="123">
        <f t="shared" si="77"/>
        <v>148.80000000000001</v>
      </c>
    </row>
    <row r="393" spans="1:7" ht="16.5" x14ac:dyDescent="0.25">
      <c r="A393" s="158"/>
      <c r="B393" s="56" t="s">
        <v>459</v>
      </c>
      <c r="C393" s="89" t="s">
        <v>117</v>
      </c>
      <c r="D393" s="3">
        <v>2</v>
      </c>
      <c r="E393" s="115">
        <v>270</v>
      </c>
      <c r="F393" s="122">
        <f t="shared" si="76"/>
        <v>540</v>
      </c>
      <c r="G393" s="123">
        <f t="shared" si="77"/>
        <v>669.6</v>
      </c>
    </row>
    <row r="394" spans="1:7" ht="16.5" x14ac:dyDescent="0.25">
      <c r="A394" s="158"/>
      <c r="B394" s="56" t="s">
        <v>460</v>
      </c>
      <c r="C394" s="89" t="s">
        <v>117</v>
      </c>
      <c r="D394" s="3">
        <v>2</v>
      </c>
      <c r="E394" s="115">
        <v>95</v>
      </c>
      <c r="F394" s="122">
        <f t="shared" si="76"/>
        <v>190</v>
      </c>
      <c r="G394" s="123">
        <f t="shared" si="77"/>
        <v>235.6</v>
      </c>
    </row>
    <row r="395" spans="1:7" ht="16.5" x14ac:dyDescent="0.25">
      <c r="A395" s="158"/>
      <c r="B395" s="56" t="s">
        <v>461</v>
      </c>
      <c r="C395" s="89" t="s">
        <v>117</v>
      </c>
      <c r="D395" s="3">
        <v>1</v>
      </c>
      <c r="E395" s="115">
        <v>2980</v>
      </c>
      <c r="F395" s="122">
        <f t="shared" si="76"/>
        <v>2980</v>
      </c>
      <c r="G395" s="123">
        <f t="shared" si="77"/>
        <v>3695.2</v>
      </c>
    </row>
    <row r="396" spans="1:7" ht="16.5" x14ac:dyDescent="0.25">
      <c r="A396" s="158"/>
      <c r="B396" s="56" t="s">
        <v>462</v>
      </c>
      <c r="C396" s="89" t="s">
        <v>117</v>
      </c>
      <c r="D396" s="3">
        <v>1</v>
      </c>
      <c r="E396" s="115">
        <v>4000</v>
      </c>
      <c r="F396" s="122">
        <f t="shared" si="76"/>
        <v>4000</v>
      </c>
      <c r="G396" s="123">
        <f t="shared" si="77"/>
        <v>4960</v>
      </c>
    </row>
    <row r="397" spans="1:7" ht="16.5" x14ac:dyDescent="0.25">
      <c r="A397" s="158"/>
      <c r="B397" s="56" t="s">
        <v>463</v>
      </c>
      <c r="C397" s="89" t="s">
        <v>117</v>
      </c>
      <c r="D397" s="3">
        <v>1</v>
      </c>
      <c r="E397" s="115">
        <v>4000</v>
      </c>
      <c r="F397" s="122">
        <f t="shared" si="76"/>
        <v>4000</v>
      </c>
      <c r="G397" s="123">
        <f t="shared" si="77"/>
        <v>4960</v>
      </c>
    </row>
    <row r="398" spans="1:7" ht="16.5" x14ac:dyDescent="0.25">
      <c r="A398" s="158"/>
      <c r="B398" s="56" t="s">
        <v>464</v>
      </c>
      <c r="C398" s="89" t="s">
        <v>117</v>
      </c>
      <c r="D398" s="3">
        <v>1</v>
      </c>
      <c r="E398" s="115">
        <v>1400</v>
      </c>
      <c r="F398" s="122">
        <f t="shared" si="76"/>
        <v>1400</v>
      </c>
      <c r="G398" s="123">
        <f t="shared" si="77"/>
        <v>1736</v>
      </c>
    </row>
    <row r="399" spans="1:7" ht="33" x14ac:dyDescent="0.25">
      <c r="A399" s="158"/>
      <c r="B399" s="56" t="s">
        <v>465</v>
      </c>
      <c r="C399" s="89" t="s">
        <v>189</v>
      </c>
      <c r="D399" s="3">
        <v>2</v>
      </c>
      <c r="E399" s="115">
        <v>950</v>
      </c>
      <c r="F399" s="122">
        <f t="shared" si="76"/>
        <v>1900</v>
      </c>
      <c r="G399" s="123">
        <f t="shared" si="77"/>
        <v>2356</v>
      </c>
    </row>
    <row r="400" spans="1:7" ht="16.5" x14ac:dyDescent="0.25">
      <c r="A400" s="158"/>
      <c r="B400" s="56" t="s">
        <v>466</v>
      </c>
      <c r="C400" s="89" t="s">
        <v>117</v>
      </c>
      <c r="D400" s="3">
        <v>5</v>
      </c>
      <c r="E400" s="115">
        <v>70</v>
      </c>
      <c r="F400" s="122">
        <f t="shared" si="76"/>
        <v>350</v>
      </c>
      <c r="G400" s="123">
        <f t="shared" si="77"/>
        <v>434</v>
      </c>
    </row>
    <row r="401" spans="1:7" ht="16.5" x14ac:dyDescent="0.25">
      <c r="A401" s="158"/>
      <c r="B401" s="56" t="s">
        <v>467</v>
      </c>
      <c r="C401" s="89" t="s">
        <v>117</v>
      </c>
      <c r="D401" s="3">
        <v>5</v>
      </c>
      <c r="E401" s="115">
        <v>130</v>
      </c>
      <c r="F401" s="122">
        <f t="shared" si="76"/>
        <v>650</v>
      </c>
      <c r="G401" s="123">
        <f t="shared" si="77"/>
        <v>806</v>
      </c>
    </row>
    <row r="402" spans="1:7" ht="16.5" x14ac:dyDescent="0.25">
      <c r="A402" s="158"/>
      <c r="B402" s="56" t="s">
        <v>468</v>
      </c>
      <c r="C402" s="89" t="s">
        <v>117</v>
      </c>
      <c r="D402" s="3">
        <v>7</v>
      </c>
      <c r="E402" s="115">
        <v>270</v>
      </c>
      <c r="F402" s="122">
        <f t="shared" si="76"/>
        <v>1890</v>
      </c>
      <c r="G402" s="123">
        <f t="shared" si="77"/>
        <v>2343.6</v>
      </c>
    </row>
    <row r="403" spans="1:7" ht="16.5" x14ac:dyDescent="0.25">
      <c r="A403" s="158"/>
      <c r="B403" s="56" t="s">
        <v>469</v>
      </c>
      <c r="C403" s="89" t="s">
        <v>117</v>
      </c>
      <c r="D403" s="3">
        <v>4</v>
      </c>
      <c r="E403" s="115">
        <v>1450</v>
      </c>
      <c r="F403" s="122">
        <f t="shared" si="76"/>
        <v>5800</v>
      </c>
      <c r="G403" s="123">
        <f t="shared" si="77"/>
        <v>7192</v>
      </c>
    </row>
    <row r="404" spans="1:7" ht="16.5" x14ac:dyDescent="0.25">
      <c r="A404" s="158"/>
      <c r="B404" s="56" t="s">
        <v>470</v>
      </c>
      <c r="C404" s="89" t="s">
        <v>117</v>
      </c>
      <c r="D404" s="3">
        <v>1</v>
      </c>
      <c r="E404" s="115">
        <v>700</v>
      </c>
      <c r="F404" s="122">
        <f t="shared" si="76"/>
        <v>700</v>
      </c>
      <c r="G404" s="123">
        <f t="shared" si="77"/>
        <v>868</v>
      </c>
    </row>
    <row r="405" spans="1:7" x14ac:dyDescent="0.25">
      <c r="A405" s="185" t="s">
        <v>20</v>
      </c>
      <c r="B405" s="185"/>
      <c r="C405" s="185"/>
      <c r="D405" s="185"/>
      <c r="E405" s="185"/>
      <c r="F405" s="185"/>
      <c r="G405" s="124">
        <f>SUM(G377:G404)</f>
        <v>60852.999999999993</v>
      </c>
    </row>
    <row r="406" spans="1:7" s="43" customFormat="1" ht="18" x14ac:dyDescent="0.25">
      <c r="A406" s="54" t="s">
        <v>471</v>
      </c>
      <c r="B406" s="190" t="s">
        <v>231</v>
      </c>
      <c r="C406" s="191"/>
      <c r="D406" s="191"/>
      <c r="E406" s="191"/>
      <c r="F406" s="191"/>
      <c r="G406" s="192"/>
    </row>
    <row r="407" spans="1:7" s="2" customFormat="1" ht="15.95" customHeight="1" x14ac:dyDescent="0.25">
      <c r="A407" s="193" t="s">
        <v>320</v>
      </c>
      <c r="B407" s="194"/>
      <c r="C407" s="194"/>
      <c r="D407" s="194"/>
      <c r="E407" s="194"/>
      <c r="F407" s="194"/>
      <c r="G407" s="195"/>
    </row>
    <row r="408" spans="1:7" ht="16.5" x14ac:dyDescent="0.25">
      <c r="A408" s="158"/>
      <c r="B408" s="56" t="s">
        <v>472</v>
      </c>
      <c r="C408" s="89" t="s">
        <v>117</v>
      </c>
      <c r="D408" s="3">
        <v>3</v>
      </c>
      <c r="E408" s="115">
        <v>1100</v>
      </c>
      <c r="F408" s="122">
        <f t="shared" ref="F408:F414" si="78">E408*D408</f>
        <v>3300</v>
      </c>
      <c r="G408" s="123">
        <f t="shared" ref="G408:G414" si="79">F408 + (F408*24%)</f>
        <v>4092</v>
      </c>
    </row>
    <row r="409" spans="1:7" ht="16.5" x14ac:dyDescent="0.25">
      <c r="A409" s="158"/>
      <c r="B409" s="56" t="s">
        <v>473</v>
      </c>
      <c r="C409" s="89" t="s">
        <v>117</v>
      </c>
      <c r="D409" s="3">
        <v>20</v>
      </c>
      <c r="E409" s="115">
        <v>30</v>
      </c>
      <c r="F409" s="122">
        <f t="shared" si="78"/>
        <v>600</v>
      </c>
      <c r="G409" s="123">
        <f t="shared" si="79"/>
        <v>744</v>
      </c>
    </row>
    <row r="410" spans="1:7" ht="16.5" x14ac:dyDescent="0.25">
      <c r="A410" s="158"/>
      <c r="B410" s="56" t="s">
        <v>474</v>
      </c>
      <c r="C410" s="89" t="s">
        <v>117</v>
      </c>
      <c r="D410" s="3">
        <v>15</v>
      </c>
      <c r="E410" s="115">
        <v>55</v>
      </c>
      <c r="F410" s="122">
        <f t="shared" si="78"/>
        <v>825</v>
      </c>
      <c r="G410" s="123">
        <f t="shared" si="79"/>
        <v>1023</v>
      </c>
    </row>
    <row r="411" spans="1:7" ht="16.5" x14ac:dyDescent="0.25">
      <c r="A411" s="158"/>
      <c r="B411" s="56" t="s">
        <v>475</v>
      </c>
      <c r="C411" s="89" t="s">
        <v>117</v>
      </c>
      <c r="D411" s="3">
        <v>17</v>
      </c>
      <c r="E411" s="115">
        <v>30</v>
      </c>
      <c r="F411" s="122">
        <f t="shared" si="78"/>
        <v>510</v>
      </c>
      <c r="G411" s="123">
        <f t="shared" si="79"/>
        <v>632.4</v>
      </c>
    </row>
    <row r="412" spans="1:7" ht="16.5" x14ac:dyDescent="0.25">
      <c r="A412" s="158"/>
      <c r="B412" s="56" t="s">
        <v>476</v>
      </c>
      <c r="C412" s="89" t="s">
        <v>117</v>
      </c>
      <c r="D412" s="3">
        <v>6</v>
      </c>
      <c r="E412" s="115">
        <v>1150</v>
      </c>
      <c r="F412" s="122">
        <f t="shared" si="78"/>
        <v>6900</v>
      </c>
      <c r="G412" s="123">
        <f t="shared" si="79"/>
        <v>8556</v>
      </c>
    </row>
    <row r="413" spans="1:7" ht="16.5" x14ac:dyDescent="0.25">
      <c r="A413" s="158"/>
      <c r="B413" s="56" t="s">
        <v>477</v>
      </c>
      <c r="C413" s="89" t="s">
        <v>117</v>
      </c>
      <c r="D413" s="3">
        <v>12</v>
      </c>
      <c r="E413" s="115">
        <v>200</v>
      </c>
      <c r="F413" s="122">
        <f t="shared" si="78"/>
        <v>2400</v>
      </c>
      <c r="G413" s="123">
        <f t="shared" si="79"/>
        <v>2976</v>
      </c>
    </row>
    <row r="414" spans="1:7" ht="16.5" x14ac:dyDescent="0.25">
      <c r="A414" s="158"/>
      <c r="B414" s="56" t="s">
        <v>478</v>
      </c>
      <c r="C414" s="89" t="s">
        <v>117</v>
      </c>
      <c r="D414" s="3">
        <v>6</v>
      </c>
      <c r="E414" s="115">
        <v>650</v>
      </c>
      <c r="F414" s="122">
        <f t="shared" si="78"/>
        <v>3900</v>
      </c>
      <c r="G414" s="123">
        <f t="shared" si="79"/>
        <v>4836</v>
      </c>
    </row>
    <row r="415" spans="1:7" x14ac:dyDescent="0.25">
      <c r="A415" s="185" t="s">
        <v>20</v>
      </c>
      <c r="B415" s="185"/>
      <c r="C415" s="185"/>
      <c r="D415" s="185"/>
      <c r="E415" s="185"/>
      <c r="F415" s="185"/>
      <c r="G415" s="124">
        <f>SUM(G408:G414)</f>
        <v>22859.4</v>
      </c>
    </row>
    <row r="416" spans="1:7" s="43" customFormat="1" ht="18" x14ac:dyDescent="0.25">
      <c r="A416" s="54" t="s">
        <v>479</v>
      </c>
      <c r="B416" s="190" t="s">
        <v>480</v>
      </c>
      <c r="C416" s="191"/>
      <c r="D416" s="191"/>
      <c r="E416" s="191"/>
      <c r="F416" s="191"/>
      <c r="G416" s="192"/>
    </row>
    <row r="417" spans="1:7" s="2" customFormat="1" ht="15.95" customHeight="1" x14ac:dyDescent="0.25">
      <c r="A417" s="193" t="s">
        <v>320</v>
      </c>
      <c r="B417" s="194"/>
      <c r="C417" s="194"/>
      <c r="D417" s="194"/>
      <c r="E417" s="194"/>
      <c r="F417" s="194"/>
      <c r="G417" s="195"/>
    </row>
    <row r="418" spans="1:7" ht="16.5" x14ac:dyDescent="0.25">
      <c r="A418" s="158"/>
      <c r="B418" s="56" t="s">
        <v>481</v>
      </c>
      <c r="C418" s="89" t="s">
        <v>117</v>
      </c>
      <c r="D418" s="3">
        <v>3</v>
      </c>
      <c r="E418" s="115">
        <v>120</v>
      </c>
      <c r="F418" s="122">
        <f>E418*D418</f>
        <v>360</v>
      </c>
      <c r="G418" s="123">
        <f>F418 + (F418*24%)</f>
        <v>446.4</v>
      </c>
    </row>
    <row r="419" spans="1:7" x14ac:dyDescent="0.25">
      <c r="A419" s="185" t="s">
        <v>20</v>
      </c>
      <c r="B419" s="185"/>
      <c r="C419" s="185"/>
      <c r="D419" s="185"/>
      <c r="E419" s="185"/>
      <c r="F419" s="185"/>
      <c r="G419" s="124">
        <f>SUM(G418)</f>
        <v>446.4</v>
      </c>
    </row>
    <row r="420" spans="1:7" s="43" customFormat="1" ht="18" x14ac:dyDescent="0.25">
      <c r="A420" s="54" t="s">
        <v>482</v>
      </c>
      <c r="B420" s="190" t="s">
        <v>232</v>
      </c>
      <c r="C420" s="191"/>
      <c r="D420" s="191"/>
      <c r="E420" s="191"/>
      <c r="F420" s="191"/>
      <c r="G420" s="192"/>
    </row>
    <row r="421" spans="1:7" s="2" customFormat="1" ht="15.95" customHeight="1" x14ac:dyDescent="0.25">
      <c r="A421" s="193" t="s">
        <v>320</v>
      </c>
      <c r="B421" s="194"/>
      <c r="C421" s="194"/>
      <c r="D421" s="194"/>
      <c r="E421" s="194"/>
      <c r="F421" s="194"/>
      <c r="G421" s="195"/>
    </row>
    <row r="422" spans="1:7" ht="33" x14ac:dyDescent="0.25">
      <c r="A422" s="158"/>
      <c r="B422" s="56" t="s">
        <v>483</v>
      </c>
      <c r="C422" s="89" t="s">
        <v>189</v>
      </c>
      <c r="D422" s="3">
        <v>1</v>
      </c>
      <c r="E422" s="115">
        <v>12000</v>
      </c>
      <c r="F422" s="122">
        <f t="shared" ref="F422" si="80">E422*D422</f>
        <v>12000</v>
      </c>
      <c r="G422" s="123">
        <f t="shared" ref="G422" si="81">F422 + (F422*24%)</f>
        <v>14880</v>
      </c>
    </row>
    <row r="423" spans="1:7" x14ac:dyDescent="0.25">
      <c r="A423" s="185" t="s">
        <v>20</v>
      </c>
      <c r="B423" s="185"/>
      <c r="C423" s="185"/>
      <c r="D423" s="185"/>
      <c r="E423" s="185"/>
      <c r="F423" s="185"/>
      <c r="G423" s="124">
        <f>SUM(G422)</f>
        <v>14880</v>
      </c>
    </row>
    <row r="424" spans="1:7" s="43" customFormat="1" ht="18" x14ac:dyDescent="0.25">
      <c r="A424" s="54" t="s">
        <v>484</v>
      </c>
      <c r="B424" s="190" t="s">
        <v>233</v>
      </c>
      <c r="C424" s="191"/>
      <c r="D424" s="191"/>
      <c r="E424" s="191"/>
      <c r="F424" s="191"/>
      <c r="G424" s="192"/>
    </row>
    <row r="425" spans="1:7" s="2" customFormat="1" ht="15.95" customHeight="1" x14ac:dyDescent="0.25">
      <c r="A425" s="193" t="s">
        <v>320</v>
      </c>
      <c r="B425" s="194"/>
      <c r="C425" s="194"/>
      <c r="D425" s="194"/>
      <c r="E425" s="194"/>
      <c r="F425" s="194"/>
      <c r="G425" s="195"/>
    </row>
    <row r="426" spans="1:7" ht="16.5" x14ac:dyDescent="0.25">
      <c r="A426" s="158"/>
      <c r="B426" s="56" t="s">
        <v>485</v>
      </c>
      <c r="C426" s="89" t="s">
        <v>117</v>
      </c>
      <c r="D426" s="3">
        <v>1</v>
      </c>
      <c r="E426" s="115">
        <v>5570.2</v>
      </c>
      <c r="F426" s="122">
        <f t="shared" ref="F426" si="82">E426*D426</f>
        <v>5570.2</v>
      </c>
      <c r="G426" s="123">
        <f t="shared" ref="G426" si="83">F426 + (F426*24%)</f>
        <v>6907.0479999999998</v>
      </c>
    </row>
    <row r="427" spans="1:7" x14ac:dyDescent="0.25">
      <c r="A427" s="185" t="s">
        <v>20</v>
      </c>
      <c r="B427" s="185"/>
      <c r="C427" s="185"/>
      <c r="D427" s="185"/>
      <c r="E427" s="185"/>
      <c r="F427" s="185"/>
      <c r="G427" s="124">
        <f>SUM(G426)</f>
        <v>6907.0479999999998</v>
      </c>
    </row>
    <row r="428" spans="1:7" x14ac:dyDescent="0.25">
      <c r="A428" s="166" t="s">
        <v>486</v>
      </c>
      <c r="B428" s="166"/>
      <c r="C428" s="166"/>
      <c r="D428" s="166"/>
      <c r="E428" s="166"/>
      <c r="F428" s="166" t="s">
        <v>206</v>
      </c>
      <c r="G428" s="125">
        <f>SUM(G427,G423,G419,G415,G405,G374,G368,G364,G359,G355,G346,G342,G334,G326,G319,G311,G291,G261)</f>
        <v>510420.0344</v>
      </c>
    </row>
    <row r="429" spans="1:7" s="2" customFormat="1" ht="16.5" x14ac:dyDescent="0.25">
      <c r="A429" s="20"/>
      <c r="B429" s="20"/>
      <c r="C429" s="20"/>
      <c r="D429" s="22"/>
      <c r="E429" s="106"/>
      <c r="F429" s="106"/>
      <c r="G429" s="106"/>
    </row>
    <row r="430" spans="1:7" s="108" customFormat="1" ht="18.75" x14ac:dyDescent="0.25">
      <c r="A430" s="107" t="s">
        <v>487</v>
      </c>
      <c r="D430" s="109"/>
      <c r="E430" s="110"/>
      <c r="F430" s="110"/>
      <c r="G430" s="111"/>
    </row>
    <row r="431" spans="1:7" s="2" customFormat="1" ht="16.5" x14ac:dyDescent="0.25">
      <c r="A431" s="20"/>
      <c r="B431" s="20"/>
      <c r="C431" s="20"/>
      <c r="D431" s="22"/>
      <c r="E431" s="106"/>
      <c r="F431" s="106"/>
      <c r="G431" s="106"/>
    </row>
    <row r="432" spans="1:7" s="1" customFormat="1" ht="39" x14ac:dyDescent="0.25">
      <c r="A432" s="44" t="s">
        <v>4</v>
      </c>
      <c r="B432" s="44" t="s">
        <v>5</v>
      </c>
      <c r="C432" s="44" t="s">
        <v>6</v>
      </c>
      <c r="D432" s="45" t="s">
        <v>7</v>
      </c>
      <c r="E432" s="46" t="s">
        <v>8</v>
      </c>
      <c r="F432" s="46" t="s">
        <v>9</v>
      </c>
      <c r="G432" s="47" t="s">
        <v>10</v>
      </c>
    </row>
    <row r="433" spans="1:7" s="43" customFormat="1" ht="18" x14ac:dyDescent="0.25">
      <c r="A433" s="167" t="s">
        <v>3</v>
      </c>
      <c r="B433" s="168"/>
      <c r="C433" s="168"/>
      <c r="D433" s="168"/>
      <c r="E433" s="168"/>
      <c r="F433" s="168"/>
      <c r="G433" s="169"/>
    </row>
    <row r="434" spans="1:7" s="2" customFormat="1" ht="63.75" x14ac:dyDescent="0.25">
      <c r="A434" s="156" t="s">
        <v>488</v>
      </c>
      <c r="B434" s="13" t="s">
        <v>183</v>
      </c>
      <c r="C434" s="89" t="s">
        <v>12</v>
      </c>
      <c r="D434" s="6">
        <v>5</v>
      </c>
      <c r="E434" s="115">
        <v>510</v>
      </c>
      <c r="F434" s="116">
        <f>E434*D434</f>
        <v>2550</v>
      </c>
      <c r="G434" s="117">
        <f>F434 + (F434*24%)</f>
        <v>3162</v>
      </c>
    </row>
    <row r="435" spans="1:7" s="2" customFormat="1" ht="96.75" x14ac:dyDescent="0.25">
      <c r="A435" s="156" t="s">
        <v>489</v>
      </c>
      <c r="B435" s="25" t="s">
        <v>490</v>
      </c>
      <c r="C435" s="89" t="s">
        <v>12</v>
      </c>
      <c r="D435" s="3">
        <v>23</v>
      </c>
      <c r="E435" s="115">
        <v>145</v>
      </c>
      <c r="F435" s="116">
        <f>E435*D435</f>
        <v>3335</v>
      </c>
      <c r="G435" s="117">
        <f t="shared" ref="G435" si="84">F435 + (F435*24%)</f>
        <v>4135.3999999999996</v>
      </c>
    </row>
    <row r="436" spans="1:7" s="2" customFormat="1" ht="63.75" x14ac:dyDescent="0.25">
      <c r="A436" s="156" t="s">
        <v>491</v>
      </c>
      <c r="B436" s="13" t="s">
        <v>184</v>
      </c>
      <c r="C436" s="94" t="s">
        <v>12</v>
      </c>
      <c r="D436" s="3">
        <v>16</v>
      </c>
      <c r="E436" s="115">
        <v>210</v>
      </c>
      <c r="F436" s="122">
        <f>E436*D436</f>
        <v>3360</v>
      </c>
      <c r="G436" s="123">
        <f>F436 + (F436*24%)</f>
        <v>4166.3999999999996</v>
      </c>
    </row>
    <row r="437" spans="1:7" s="2" customFormat="1" ht="63.75" x14ac:dyDescent="0.25">
      <c r="A437" s="156" t="s">
        <v>492</v>
      </c>
      <c r="B437" s="25" t="s">
        <v>493</v>
      </c>
      <c r="C437" s="89" t="s">
        <v>12</v>
      </c>
      <c r="D437" s="3">
        <v>6</v>
      </c>
      <c r="E437" s="115">
        <v>465</v>
      </c>
      <c r="F437" s="122">
        <f>E437*D437</f>
        <v>2790</v>
      </c>
      <c r="G437" s="123">
        <f>F437 + (F437*24%)</f>
        <v>3459.6</v>
      </c>
    </row>
    <row r="438" spans="1:7" s="2" customFormat="1" ht="80.25" x14ac:dyDescent="0.25">
      <c r="A438" s="156" t="s">
        <v>494</v>
      </c>
      <c r="B438" s="25" t="s">
        <v>495</v>
      </c>
      <c r="C438" s="89" t="s">
        <v>12</v>
      </c>
      <c r="D438" s="3">
        <v>30</v>
      </c>
      <c r="E438" s="115">
        <v>310</v>
      </c>
      <c r="F438" s="116">
        <f t="shared" ref="F438:F440" si="85">E438*D438</f>
        <v>9300</v>
      </c>
      <c r="G438" s="123">
        <f>F438 + (F438*24%)</f>
        <v>11532</v>
      </c>
    </row>
    <row r="439" spans="1:7" s="2" customFormat="1" ht="63.75" x14ac:dyDescent="0.25">
      <c r="A439" s="156" t="s">
        <v>496</v>
      </c>
      <c r="B439" s="13" t="s">
        <v>185</v>
      </c>
      <c r="C439" s="89" t="s">
        <v>12</v>
      </c>
      <c r="D439" s="3">
        <v>4</v>
      </c>
      <c r="E439" s="115">
        <v>445</v>
      </c>
      <c r="F439" s="122">
        <f t="shared" si="85"/>
        <v>1780</v>
      </c>
      <c r="G439" s="123">
        <f>F439 + (F439*24%)</f>
        <v>2207.1999999999998</v>
      </c>
    </row>
    <row r="440" spans="1:7" s="2" customFormat="1" ht="96.75" x14ac:dyDescent="0.25">
      <c r="A440" s="156" t="s">
        <v>497</v>
      </c>
      <c r="B440" s="25" t="s">
        <v>498</v>
      </c>
      <c r="C440" s="89" t="s">
        <v>12</v>
      </c>
      <c r="D440" s="3">
        <v>2</v>
      </c>
      <c r="E440" s="115">
        <v>1310</v>
      </c>
      <c r="F440" s="122">
        <f t="shared" si="85"/>
        <v>2620</v>
      </c>
      <c r="G440" s="123">
        <f>F440 + (F440*24%)</f>
        <v>3248.8</v>
      </c>
    </row>
    <row r="441" spans="1:7" s="2" customFormat="1" ht="60" customHeight="1" x14ac:dyDescent="0.25">
      <c r="A441" s="186" t="s">
        <v>499</v>
      </c>
      <c r="B441" s="189" t="s">
        <v>500</v>
      </c>
      <c r="C441" s="189"/>
      <c r="D441" s="189"/>
      <c r="E441" s="189"/>
      <c r="F441" s="189"/>
      <c r="G441" s="189"/>
    </row>
    <row r="442" spans="1:7" s="2" customFormat="1" ht="16.5" x14ac:dyDescent="0.25">
      <c r="A442" s="187"/>
      <c r="B442" s="12" t="s">
        <v>501</v>
      </c>
      <c r="C442" s="89" t="s">
        <v>12</v>
      </c>
      <c r="D442" s="3">
        <v>2</v>
      </c>
      <c r="E442" s="115">
        <v>445</v>
      </c>
      <c r="F442" s="122">
        <f t="shared" ref="F442:F445" si="86">E442*D442</f>
        <v>890</v>
      </c>
      <c r="G442" s="123">
        <f t="shared" ref="G442:G446" si="87">F442 + (F442*24%)</f>
        <v>1103.5999999999999</v>
      </c>
    </row>
    <row r="443" spans="1:7" s="2" customFormat="1" ht="16.5" x14ac:dyDescent="0.25">
      <c r="A443" s="187"/>
      <c r="B443" s="157" t="s">
        <v>502</v>
      </c>
      <c r="C443" s="89" t="s">
        <v>12</v>
      </c>
      <c r="D443" s="3">
        <v>2</v>
      </c>
      <c r="E443" s="115">
        <v>580</v>
      </c>
      <c r="F443" s="122">
        <f t="shared" si="86"/>
        <v>1160</v>
      </c>
      <c r="G443" s="123">
        <f t="shared" si="87"/>
        <v>1438.4</v>
      </c>
    </row>
    <row r="444" spans="1:7" s="2" customFormat="1" ht="16.5" x14ac:dyDescent="0.25">
      <c r="A444" s="188"/>
      <c r="B444" s="157" t="s">
        <v>503</v>
      </c>
      <c r="C444" s="89" t="s">
        <v>12</v>
      </c>
      <c r="D444" s="3">
        <v>3</v>
      </c>
      <c r="E444" s="115">
        <v>670</v>
      </c>
      <c r="F444" s="122">
        <f t="shared" si="86"/>
        <v>2010</v>
      </c>
      <c r="G444" s="123">
        <f t="shared" si="87"/>
        <v>2492.4</v>
      </c>
    </row>
    <row r="445" spans="1:7" ht="80.25" x14ac:dyDescent="0.25">
      <c r="A445" s="156" t="s">
        <v>504</v>
      </c>
      <c r="B445" s="25" t="s">
        <v>505</v>
      </c>
      <c r="C445" s="89" t="s">
        <v>12</v>
      </c>
      <c r="D445" s="7">
        <v>12</v>
      </c>
      <c r="E445" s="115">
        <v>140</v>
      </c>
      <c r="F445" s="122">
        <f t="shared" si="86"/>
        <v>1680</v>
      </c>
      <c r="G445" s="123">
        <f t="shared" si="87"/>
        <v>2083.1999999999998</v>
      </c>
    </row>
    <row r="446" spans="1:7" s="2" customFormat="1" ht="80.25" x14ac:dyDescent="0.25">
      <c r="A446" s="156" t="s">
        <v>506</v>
      </c>
      <c r="B446" s="13" t="s">
        <v>186</v>
      </c>
      <c r="C446" s="89" t="s">
        <v>12</v>
      </c>
      <c r="D446" s="3">
        <v>2</v>
      </c>
      <c r="E446" s="119">
        <v>355</v>
      </c>
      <c r="F446" s="116">
        <f>E446*D446</f>
        <v>710</v>
      </c>
      <c r="G446" s="117">
        <f t="shared" si="87"/>
        <v>880.4</v>
      </c>
    </row>
    <row r="447" spans="1:7" s="2" customFormat="1" ht="80.25" x14ac:dyDescent="0.25">
      <c r="A447" s="156" t="s">
        <v>507</v>
      </c>
      <c r="B447" s="13" t="s">
        <v>187</v>
      </c>
      <c r="C447" s="89" t="s">
        <v>12</v>
      </c>
      <c r="D447" s="7">
        <v>1</v>
      </c>
      <c r="E447" s="119">
        <v>355</v>
      </c>
      <c r="F447" s="116">
        <f>E447*D447</f>
        <v>355</v>
      </c>
      <c r="G447" s="117">
        <f>F447 + (F447*24%)</f>
        <v>440.2</v>
      </c>
    </row>
    <row r="448" spans="1:7" s="2" customFormat="1" ht="96.75" x14ac:dyDescent="0.25">
      <c r="A448" s="156" t="s">
        <v>508</v>
      </c>
      <c r="B448" s="13" t="s">
        <v>188</v>
      </c>
      <c r="C448" s="89" t="s">
        <v>12</v>
      </c>
      <c r="D448" s="7">
        <v>12</v>
      </c>
      <c r="E448" s="119">
        <v>210</v>
      </c>
      <c r="F448" s="116">
        <f>E448*D448</f>
        <v>2520</v>
      </c>
      <c r="G448" s="117">
        <f>F448 + (F448*24%)</f>
        <v>3124.8</v>
      </c>
    </row>
    <row r="449" spans="1:7" s="43" customFormat="1" ht="15" customHeight="1" x14ac:dyDescent="0.25">
      <c r="A449" s="167" t="s">
        <v>125</v>
      </c>
      <c r="B449" s="168"/>
      <c r="C449" s="168"/>
      <c r="D449" s="168"/>
      <c r="E449" s="168"/>
      <c r="F449" s="168"/>
      <c r="G449" s="169"/>
    </row>
    <row r="450" spans="1:7" s="2" customFormat="1" ht="99" x14ac:dyDescent="0.25">
      <c r="A450" s="156" t="s">
        <v>509</v>
      </c>
      <c r="B450" s="25" t="s">
        <v>510</v>
      </c>
      <c r="C450" s="89" t="s">
        <v>12</v>
      </c>
      <c r="D450" s="3">
        <v>28</v>
      </c>
      <c r="E450" s="115">
        <v>145</v>
      </c>
      <c r="F450" s="116">
        <f>E450*D450</f>
        <v>4060</v>
      </c>
      <c r="G450" s="117">
        <f t="shared" ref="G450" si="88">F450 + (F450*24%)</f>
        <v>5034.3999999999996</v>
      </c>
    </row>
    <row r="451" spans="1:7" s="2" customFormat="1" ht="63.75" x14ac:dyDescent="0.25">
      <c r="A451" s="156" t="s">
        <v>511</v>
      </c>
      <c r="B451" s="13" t="s">
        <v>512</v>
      </c>
      <c r="C451" s="94" t="s">
        <v>12</v>
      </c>
      <c r="D451" s="3">
        <v>15</v>
      </c>
      <c r="E451" s="115">
        <v>210</v>
      </c>
      <c r="F451" s="122">
        <f>E451*D451</f>
        <v>3150</v>
      </c>
      <c r="G451" s="123">
        <f>F451 + (F451*24%)</f>
        <v>3906</v>
      </c>
    </row>
    <row r="452" spans="1:7" s="2" customFormat="1" ht="63.75" x14ac:dyDescent="0.25">
      <c r="A452" s="156" t="s">
        <v>513</v>
      </c>
      <c r="B452" s="13" t="s">
        <v>514</v>
      </c>
      <c r="C452" s="89" t="s">
        <v>12</v>
      </c>
      <c r="D452" s="3">
        <v>4</v>
      </c>
      <c r="E452" s="115">
        <v>445</v>
      </c>
      <c r="F452" s="122">
        <f t="shared" ref="F452:F453" si="89">E452*D452</f>
        <v>1780</v>
      </c>
      <c r="G452" s="123">
        <f>F452 + (F452*24%)</f>
        <v>2207.1999999999998</v>
      </c>
    </row>
    <row r="453" spans="1:7" s="2" customFormat="1" ht="96.75" x14ac:dyDescent="0.25">
      <c r="A453" s="156" t="s">
        <v>515</v>
      </c>
      <c r="B453" s="25" t="s">
        <v>516</v>
      </c>
      <c r="C453" s="89" t="s">
        <v>12</v>
      </c>
      <c r="D453" s="3">
        <v>2</v>
      </c>
      <c r="E453" s="115">
        <v>1310</v>
      </c>
      <c r="F453" s="122">
        <f t="shared" si="89"/>
        <v>2620</v>
      </c>
      <c r="G453" s="123">
        <f>F453 + (F453*24%)</f>
        <v>3248.8</v>
      </c>
    </row>
    <row r="454" spans="1:7" s="2" customFormat="1" ht="60" customHeight="1" x14ac:dyDescent="0.25">
      <c r="A454" s="186" t="s">
        <v>517</v>
      </c>
      <c r="B454" s="189" t="s">
        <v>518</v>
      </c>
      <c r="C454" s="189"/>
      <c r="D454" s="189"/>
      <c r="E454" s="189"/>
      <c r="F454" s="189"/>
      <c r="G454" s="189"/>
    </row>
    <row r="455" spans="1:7" s="2" customFormat="1" ht="16.5" x14ac:dyDescent="0.25">
      <c r="A455" s="187"/>
      <c r="B455" s="12" t="s">
        <v>519</v>
      </c>
      <c r="C455" s="89" t="s">
        <v>12</v>
      </c>
      <c r="D455" s="3">
        <v>1</v>
      </c>
      <c r="E455" s="115">
        <v>445</v>
      </c>
      <c r="F455" s="122">
        <f t="shared" ref="F455:F458" si="90">E455*D455</f>
        <v>445</v>
      </c>
      <c r="G455" s="123">
        <f t="shared" ref="G455:G458" si="91">F455 + (F455*24%)</f>
        <v>551.79999999999995</v>
      </c>
    </row>
    <row r="456" spans="1:7" s="2" customFormat="1" ht="16.5" x14ac:dyDescent="0.25">
      <c r="A456" s="187"/>
      <c r="B456" s="157" t="s">
        <v>520</v>
      </c>
      <c r="C456" s="89" t="s">
        <v>12</v>
      </c>
      <c r="D456" s="3">
        <v>9</v>
      </c>
      <c r="E456" s="115">
        <v>380</v>
      </c>
      <c r="F456" s="122">
        <f t="shared" si="90"/>
        <v>3420</v>
      </c>
      <c r="G456" s="123">
        <f t="shared" si="91"/>
        <v>4240.8</v>
      </c>
    </row>
    <row r="457" spans="1:7" s="2" customFormat="1" ht="16.5" x14ac:dyDescent="0.25">
      <c r="A457" s="188"/>
      <c r="B457" s="157" t="s">
        <v>521</v>
      </c>
      <c r="C457" s="89" t="s">
        <v>12</v>
      </c>
      <c r="D457" s="3">
        <v>3</v>
      </c>
      <c r="E457" s="115">
        <v>580</v>
      </c>
      <c r="F457" s="122">
        <f t="shared" si="90"/>
        <v>1740</v>
      </c>
      <c r="G457" s="123">
        <f t="shared" si="91"/>
        <v>2157.6</v>
      </c>
    </row>
    <row r="458" spans="1:7" ht="80.25" x14ac:dyDescent="0.25">
      <c r="A458" s="156" t="s">
        <v>522</v>
      </c>
      <c r="B458" s="25" t="s">
        <v>523</v>
      </c>
      <c r="C458" s="89" t="s">
        <v>12</v>
      </c>
      <c r="D458" s="7">
        <v>12</v>
      </c>
      <c r="E458" s="115">
        <v>140</v>
      </c>
      <c r="F458" s="122">
        <f t="shared" si="90"/>
        <v>1680</v>
      </c>
      <c r="G458" s="123">
        <f t="shared" si="91"/>
        <v>2083.1999999999998</v>
      </c>
    </row>
    <row r="459" spans="1:7" s="2" customFormat="1" ht="96.75" x14ac:dyDescent="0.25">
      <c r="A459" s="156" t="s">
        <v>524</v>
      </c>
      <c r="B459" s="13" t="s">
        <v>525</v>
      </c>
      <c r="C459" s="89" t="s">
        <v>12</v>
      </c>
      <c r="D459" s="7">
        <v>8</v>
      </c>
      <c r="E459" s="119">
        <v>210</v>
      </c>
      <c r="F459" s="116">
        <f>E459*D459</f>
        <v>1680</v>
      </c>
      <c r="G459" s="117">
        <f>F459 + (F459*24%)</f>
        <v>2083.1999999999998</v>
      </c>
    </row>
    <row r="460" spans="1:7" x14ac:dyDescent="0.25">
      <c r="A460" s="185" t="s">
        <v>20</v>
      </c>
      <c r="B460" s="185"/>
      <c r="C460" s="185"/>
      <c r="D460" s="185"/>
      <c r="E460" s="185"/>
      <c r="F460" s="185"/>
      <c r="G460" s="124">
        <f>SUM(G455:G459,G450:G453,G442:G448,G434:G440)</f>
        <v>68987.400000000009</v>
      </c>
    </row>
    <row r="461" spans="1:7" s="43" customFormat="1" ht="15" customHeight="1" x14ac:dyDescent="0.25">
      <c r="A461" s="167" t="s">
        <v>170</v>
      </c>
      <c r="B461" s="168"/>
      <c r="C461" s="168"/>
      <c r="D461" s="168"/>
      <c r="E461" s="168"/>
      <c r="F461" s="168"/>
      <c r="G461" s="169"/>
    </row>
    <row r="462" spans="1:7" s="2" customFormat="1" ht="16.5" x14ac:dyDescent="0.25">
      <c r="A462" s="52"/>
      <c r="B462" s="49" t="s">
        <v>57</v>
      </c>
      <c r="C462" s="159"/>
      <c r="D462" s="159"/>
      <c r="E462" s="159"/>
      <c r="F462" s="159"/>
      <c r="G462" s="159"/>
    </row>
    <row r="463" spans="1:7" ht="80.25" x14ac:dyDescent="0.25">
      <c r="A463" s="156" t="s">
        <v>526</v>
      </c>
      <c r="B463" s="25" t="s">
        <v>523</v>
      </c>
      <c r="C463" s="89" t="s">
        <v>12</v>
      </c>
      <c r="D463" s="7">
        <v>12</v>
      </c>
      <c r="E463" s="115">
        <v>140</v>
      </c>
      <c r="F463" s="122">
        <f t="shared" ref="F463" si="92">E463*D463</f>
        <v>1680</v>
      </c>
      <c r="G463" s="123">
        <f t="shared" ref="G463" si="93">F463 + (F463*24%)</f>
        <v>2083.1999999999998</v>
      </c>
    </row>
    <row r="464" spans="1:7" s="2" customFormat="1" ht="280.5" x14ac:dyDescent="0.25">
      <c r="A464" s="50" t="s">
        <v>527</v>
      </c>
      <c r="B464" s="25" t="s">
        <v>528</v>
      </c>
      <c r="C464" s="89" t="s">
        <v>189</v>
      </c>
      <c r="D464" s="3">
        <v>1</v>
      </c>
      <c r="E464" s="119">
        <v>95890</v>
      </c>
      <c r="F464" s="122">
        <f>E464*D464</f>
        <v>95890</v>
      </c>
      <c r="G464" s="123">
        <f>F464 + (F464*24%)</f>
        <v>118903.6</v>
      </c>
    </row>
    <row r="465" spans="1:7" s="2" customFormat="1" ht="47.25" x14ac:dyDescent="0.25">
      <c r="A465" s="160" t="s">
        <v>529</v>
      </c>
      <c r="B465" s="140" t="s">
        <v>578</v>
      </c>
      <c r="C465" s="170" t="s">
        <v>189</v>
      </c>
      <c r="D465" s="173">
        <v>1</v>
      </c>
      <c r="E465" s="176">
        <v>36000</v>
      </c>
      <c r="F465" s="179">
        <f t="shared" ref="F465" si="94">E465*D465</f>
        <v>36000</v>
      </c>
      <c r="G465" s="182">
        <f>F465 + (F465*24%)</f>
        <v>44640</v>
      </c>
    </row>
    <row r="466" spans="1:7" s="2" customFormat="1" ht="49.5" x14ac:dyDescent="0.25">
      <c r="A466" s="161"/>
      <c r="B466" s="145" t="s">
        <v>579</v>
      </c>
      <c r="C466" s="171"/>
      <c r="D466" s="174"/>
      <c r="E466" s="177"/>
      <c r="F466" s="180"/>
      <c r="G466" s="183"/>
    </row>
    <row r="467" spans="1:7" s="2" customFormat="1" ht="82.5" x14ac:dyDescent="0.25">
      <c r="A467" s="161"/>
      <c r="B467" s="145" t="s">
        <v>580</v>
      </c>
      <c r="C467" s="171"/>
      <c r="D467" s="174"/>
      <c r="E467" s="177"/>
      <c r="F467" s="180"/>
      <c r="G467" s="183"/>
    </row>
    <row r="468" spans="1:7" s="2" customFormat="1" ht="82.5" x14ac:dyDescent="0.25">
      <c r="A468" s="161"/>
      <c r="B468" s="145" t="s">
        <v>580</v>
      </c>
      <c r="C468" s="171"/>
      <c r="D468" s="174"/>
      <c r="E468" s="177"/>
      <c r="F468" s="180"/>
      <c r="G468" s="183"/>
    </row>
    <row r="469" spans="1:7" s="2" customFormat="1" ht="99" x14ac:dyDescent="0.25">
      <c r="A469" s="161"/>
      <c r="B469" s="145" t="s">
        <v>581</v>
      </c>
      <c r="C469" s="171"/>
      <c r="D469" s="174"/>
      <c r="E469" s="177"/>
      <c r="F469" s="180"/>
      <c r="G469" s="183"/>
    </row>
    <row r="470" spans="1:7" s="2" customFormat="1" ht="99" x14ac:dyDescent="0.25">
      <c r="A470" s="161"/>
      <c r="B470" s="145" t="s">
        <v>582</v>
      </c>
      <c r="C470" s="171"/>
      <c r="D470" s="174"/>
      <c r="E470" s="177"/>
      <c r="F470" s="180"/>
      <c r="G470" s="183"/>
    </row>
    <row r="471" spans="1:7" s="2" customFormat="1" ht="66" x14ac:dyDescent="0.25">
      <c r="A471" s="161"/>
      <c r="B471" s="145" t="s">
        <v>583</v>
      </c>
      <c r="C471" s="171"/>
      <c r="D471" s="174"/>
      <c r="E471" s="177"/>
      <c r="F471" s="180"/>
      <c r="G471" s="183"/>
    </row>
    <row r="472" spans="1:7" s="2" customFormat="1" ht="33" x14ac:dyDescent="0.25">
      <c r="A472" s="161"/>
      <c r="B472" s="145" t="s">
        <v>584</v>
      </c>
      <c r="C472" s="171"/>
      <c r="D472" s="174"/>
      <c r="E472" s="177"/>
      <c r="F472" s="180"/>
      <c r="G472" s="183"/>
    </row>
    <row r="473" spans="1:7" s="2" customFormat="1" ht="297" x14ac:dyDescent="0.25">
      <c r="A473" s="161"/>
      <c r="B473" s="145" t="s">
        <v>585</v>
      </c>
      <c r="C473" s="172"/>
      <c r="D473" s="175"/>
      <c r="E473" s="178"/>
      <c r="F473" s="181"/>
      <c r="G473" s="184"/>
    </row>
    <row r="474" spans="1:7" x14ac:dyDescent="0.25">
      <c r="A474" s="185" t="s">
        <v>20</v>
      </c>
      <c r="B474" s="185"/>
      <c r="C474" s="185"/>
      <c r="D474" s="185"/>
      <c r="E474" s="185"/>
      <c r="F474" s="185"/>
      <c r="G474" s="124">
        <f>SUM(G463:G473)</f>
        <v>165626.79999999999</v>
      </c>
    </row>
    <row r="475" spans="1:7" s="43" customFormat="1" ht="15" customHeight="1" x14ac:dyDescent="0.25">
      <c r="A475" s="167" t="s">
        <v>171</v>
      </c>
      <c r="B475" s="168"/>
      <c r="C475" s="168"/>
      <c r="D475" s="168"/>
      <c r="E475" s="168"/>
      <c r="F475" s="168"/>
      <c r="G475" s="169"/>
    </row>
    <row r="476" spans="1:7" s="2" customFormat="1" ht="165" x14ac:dyDescent="0.25">
      <c r="A476" s="156" t="s">
        <v>532</v>
      </c>
      <c r="B476" s="25" t="s">
        <v>533</v>
      </c>
      <c r="C476" s="89" t="s">
        <v>534</v>
      </c>
      <c r="D476" s="3">
        <v>1</v>
      </c>
      <c r="E476" s="119">
        <v>34000</v>
      </c>
      <c r="F476" s="122">
        <f t="shared" ref="F476:F478" si="95">E476*D476</f>
        <v>34000</v>
      </c>
      <c r="G476" s="123">
        <f t="shared" ref="G476:G478" si="96">F476 + (F476*24%)</f>
        <v>42160</v>
      </c>
    </row>
    <row r="477" spans="1:7" s="2" customFormat="1" ht="181.5" x14ac:dyDescent="0.25">
      <c r="A477" s="156" t="s">
        <v>535</v>
      </c>
      <c r="B477" s="25" t="s">
        <v>536</v>
      </c>
      <c r="C477" s="89" t="s">
        <v>534</v>
      </c>
      <c r="D477" s="3">
        <v>2</v>
      </c>
      <c r="E477" s="119">
        <v>33000</v>
      </c>
      <c r="F477" s="122">
        <f t="shared" si="95"/>
        <v>66000</v>
      </c>
      <c r="G477" s="123">
        <f t="shared" si="96"/>
        <v>81840</v>
      </c>
    </row>
    <row r="478" spans="1:7" s="2" customFormat="1" ht="82.5" x14ac:dyDescent="0.25">
      <c r="A478" s="156" t="s">
        <v>537</v>
      </c>
      <c r="B478" s="25" t="s">
        <v>177</v>
      </c>
      <c r="C478" s="89" t="s">
        <v>534</v>
      </c>
      <c r="D478" s="3">
        <v>1</v>
      </c>
      <c r="E478" s="119">
        <v>11500</v>
      </c>
      <c r="F478" s="116">
        <f t="shared" si="95"/>
        <v>11500</v>
      </c>
      <c r="G478" s="117">
        <f t="shared" si="96"/>
        <v>14260</v>
      </c>
    </row>
    <row r="479" spans="1:7" s="2" customFormat="1" ht="30.75" x14ac:dyDescent="0.25">
      <c r="A479" s="156" t="s">
        <v>538</v>
      </c>
      <c r="B479" s="25" t="s">
        <v>191</v>
      </c>
      <c r="C479" s="89" t="s">
        <v>534</v>
      </c>
      <c r="D479" s="3">
        <v>19</v>
      </c>
      <c r="E479" s="119">
        <v>1200.06</v>
      </c>
      <c r="F479" s="116">
        <f>E479*D479</f>
        <v>22801.14</v>
      </c>
      <c r="G479" s="117">
        <f>F479 + (F479*24%)</f>
        <v>28273.4136</v>
      </c>
    </row>
    <row r="480" spans="1:7" x14ac:dyDescent="0.25">
      <c r="A480" s="185" t="s">
        <v>20</v>
      </c>
      <c r="B480" s="185"/>
      <c r="C480" s="185"/>
      <c r="D480" s="185"/>
      <c r="E480" s="185"/>
      <c r="F480" s="185"/>
      <c r="G480" s="124">
        <f>SUM(G476:G479)</f>
        <v>166533.4136</v>
      </c>
    </row>
    <row r="481" spans="1:7" x14ac:dyDescent="0.25">
      <c r="A481" s="166" t="s">
        <v>539</v>
      </c>
      <c r="B481" s="166"/>
      <c r="C481" s="166"/>
      <c r="D481" s="166"/>
      <c r="E481" s="166"/>
      <c r="F481" s="166" t="s">
        <v>206</v>
      </c>
      <c r="G481" s="125">
        <f>SUM(G480,G474,G460)</f>
        <v>401147.61360000004</v>
      </c>
    </row>
    <row r="482" spans="1:7" s="43" customFormat="1" ht="18" x14ac:dyDescent="0.25">
      <c r="A482" s="82"/>
      <c r="B482" s="83"/>
      <c r="C482" s="83"/>
      <c r="D482" s="83"/>
      <c r="E482" s="83"/>
      <c r="F482" s="84" t="s">
        <v>234</v>
      </c>
      <c r="G482" s="85">
        <f>SUM(G481,G428,G222,G208,G146,G132,G76,G51)</f>
        <v>1499525.7808000003</v>
      </c>
    </row>
  </sheetData>
  <mergeCells count="140">
    <mergeCell ref="A334:F334"/>
    <mergeCell ref="B335:G335"/>
    <mergeCell ref="A336:G336"/>
    <mergeCell ref="A342:F342"/>
    <mergeCell ref="B343:G343"/>
    <mergeCell ref="A344:G344"/>
    <mergeCell ref="A405:F405"/>
    <mergeCell ref="B406:G406"/>
    <mergeCell ref="A407:G407"/>
    <mergeCell ref="B292:G292"/>
    <mergeCell ref="A293:G293"/>
    <mergeCell ref="A311:F311"/>
    <mergeCell ref="B312:G312"/>
    <mergeCell ref="A313:G313"/>
    <mergeCell ref="A319:F319"/>
    <mergeCell ref="A326:F326"/>
    <mergeCell ref="B327:G327"/>
    <mergeCell ref="A328:G328"/>
    <mergeCell ref="A248:A251"/>
    <mergeCell ref="B248:G248"/>
    <mergeCell ref="A252:A255"/>
    <mergeCell ref="B252:G252"/>
    <mergeCell ref="B238:G238"/>
    <mergeCell ref="B236:G236"/>
    <mergeCell ref="B262:G262"/>
    <mergeCell ref="A263:G263"/>
    <mergeCell ref="A291:F291"/>
    <mergeCell ref="A222:F222"/>
    <mergeCell ref="A226:G226"/>
    <mergeCell ref="B228:G228"/>
    <mergeCell ref="A229:A237"/>
    <mergeCell ref="B229:G229"/>
    <mergeCell ref="B234:G234"/>
    <mergeCell ref="A238:A242"/>
    <mergeCell ref="A244:A247"/>
    <mergeCell ref="B244:G244"/>
    <mergeCell ref="A4:G4"/>
    <mergeCell ref="B35:G35"/>
    <mergeCell ref="A10:G10"/>
    <mergeCell ref="A13:A18"/>
    <mergeCell ref="B13:G13"/>
    <mergeCell ref="A19:A25"/>
    <mergeCell ref="B19:G19"/>
    <mergeCell ref="A30:F30"/>
    <mergeCell ref="A31:G31"/>
    <mergeCell ref="A35:A38"/>
    <mergeCell ref="A39:A45"/>
    <mergeCell ref="B39:G39"/>
    <mergeCell ref="A50:F50"/>
    <mergeCell ref="A51:F51"/>
    <mergeCell ref="A110:G110"/>
    <mergeCell ref="A111:A123"/>
    <mergeCell ref="B111:G111"/>
    <mergeCell ref="A124:A126"/>
    <mergeCell ref="B124:G124"/>
    <mergeCell ref="A56:G56"/>
    <mergeCell ref="A75:F75"/>
    <mergeCell ref="A76:F76"/>
    <mergeCell ref="A82:G82"/>
    <mergeCell ref="A83:A96"/>
    <mergeCell ref="B83:G83"/>
    <mergeCell ref="A97:A102"/>
    <mergeCell ref="B97:G97"/>
    <mergeCell ref="A109:F109"/>
    <mergeCell ref="A131:F131"/>
    <mergeCell ref="A128:F128"/>
    <mergeCell ref="A129:G129"/>
    <mergeCell ref="A132:F132"/>
    <mergeCell ref="A137:G137"/>
    <mergeCell ref="A141:F141"/>
    <mergeCell ref="A142:G142"/>
    <mergeCell ref="A145:F145"/>
    <mergeCell ref="A146:F146"/>
    <mergeCell ref="A151:G151"/>
    <mergeCell ref="A152:A165"/>
    <mergeCell ref="A257:A258"/>
    <mergeCell ref="A261:F261"/>
    <mergeCell ref="B320:G320"/>
    <mergeCell ref="A321:G321"/>
    <mergeCell ref="A346:F346"/>
    <mergeCell ref="B347:G347"/>
    <mergeCell ref="A348:G348"/>
    <mergeCell ref="B152:G152"/>
    <mergeCell ref="A166:A177"/>
    <mergeCell ref="B166:G166"/>
    <mergeCell ref="A178:F178"/>
    <mergeCell ref="A179:G179"/>
    <mergeCell ref="A180:A193"/>
    <mergeCell ref="B180:G180"/>
    <mergeCell ref="A194:A206"/>
    <mergeCell ref="B194:G194"/>
    <mergeCell ref="A207:F207"/>
    <mergeCell ref="A208:F208"/>
    <mergeCell ref="A214:G214"/>
    <mergeCell ref="A217:F217"/>
    <mergeCell ref="A218:G218"/>
    <mergeCell ref="A221:F221"/>
    <mergeCell ref="A355:F355"/>
    <mergeCell ref="B356:G356"/>
    <mergeCell ref="A357:G357"/>
    <mergeCell ref="A359:F359"/>
    <mergeCell ref="B360:G360"/>
    <mergeCell ref="A361:G361"/>
    <mergeCell ref="A364:F364"/>
    <mergeCell ref="B365:G365"/>
    <mergeCell ref="A366:G366"/>
    <mergeCell ref="A368:F368"/>
    <mergeCell ref="B369:G369"/>
    <mergeCell ref="A370:G370"/>
    <mergeCell ref="A374:F374"/>
    <mergeCell ref="B375:G375"/>
    <mergeCell ref="A376:G376"/>
    <mergeCell ref="A423:F423"/>
    <mergeCell ref="B424:G424"/>
    <mergeCell ref="A425:G425"/>
    <mergeCell ref="A415:F415"/>
    <mergeCell ref="B416:G416"/>
    <mergeCell ref="A417:G417"/>
    <mergeCell ref="A419:F419"/>
    <mergeCell ref="B420:G420"/>
    <mergeCell ref="A421:G421"/>
    <mergeCell ref="A427:F427"/>
    <mergeCell ref="A428:F428"/>
    <mergeCell ref="A433:G433"/>
    <mergeCell ref="A441:A444"/>
    <mergeCell ref="B441:G441"/>
    <mergeCell ref="A449:G449"/>
    <mergeCell ref="A454:A457"/>
    <mergeCell ref="B454:G454"/>
    <mergeCell ref="A460:F460"/>
    <mergeCell ref="A481:F481"/>
    <mergeCell ref="A461:G461"/>
    <mergeCell ref="C465:C473"/>
    <mergeCell ref="D465:D473"/>
    <mergeCell ref="E465:E473"/>
    <mergeCell ref="F465:F473"/>
    <mergeCell ref="G465:G473"/>
    <mergeCell ref="A474:F474"/>
    <mergeCell ref="A475:G475"/>
    <mergeCell ref="A480:F480"/>
  </mergeCells>
  <hyperlinks>
    <hyperlink ref="B443" r:id="rId1" tooltip="Para-Dome-Softbox-Small" display="https://www.blk.gr/index.php?view=view_products&amp;option=Reflectors_Umbrellas&amp;item=4160432985&amp;lang=el" xr:uid="{97E63186-8FAD-4193-802C-DCB9C5D291A6}"/>
  </hyperlinks>
  <pageMargins left="0.7" right="0.7" top="0.75" bottom="0.75" header="0.3" footer="0.3"/>
  <pageSetup paperSize="9" scale="59" fitToHeight="0"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8E9A7-3081-4F82-BBAF-C2BEA124403A}">
  <dimension ref="A1:I16"/>
  <sheetViews>
    <sheetView workbookViewId="0">
      <selection activeCell="B8" sqref="B2:B8"/>
    </sheetView>
  </sheetViews>
  <sheetFormatPr defaultRowHeight="15.75" x14ac:dyDescent="0.25"/>
  <cols>
    <col min="1" max="1" width="68.375" style="81" bestFit="1" customWidth="1"/>
    <col min="2" max="2" width="12.875" bestFit="1" customWidth="1"/>
    <col min="3" max="3" width="10.625" bestFit="1" customWidth="1"/>
    <col min="4" max="4" width="15.625" customWidth="1"/>
    <col min="5" max="5" width="11.375" bestFit="1" customWidth="1"/>
    <col min="6" max="6" width="9.875" bestFit="1" customWidth="1"/>
    <col min="7" max="7" width="11.375" bestFit="1" customWidth="1"/>
    <col min="8" max="8" width="13" bestFit="1" customWidth="1"/>
    <col min="9" max="9" width="8.875" bestFit="1" customWidth="1"/>
  </cols>
  <sheetData>
    <row r="1" spans="1:9" ht="47.25" x14ac:dyDescent="0.25">
      <c r="A1" s="72" t="s">
        <v>192</v>
      </c>
      <c r="B1" s="72" t="s">
        <v>193</v>
      </c>
      <c r="C1" s="73" t="s">
        <v>194</v>
      </c>
      <c r="D1" s="72" t="s">
        <v>195</v>
      </c>
    </row>
    <row r="2" spans="1:9" x14ac:dyDescent="0.25">
      <c r="A2" s="74" t="str">
        <f>'ΣΥΓΚΕΝΤΡΩΤΙΚΟ ΟΛΑ ΤΑ ΕΙΔΗ'!A8</f>
        <v>ΤΜΗΜΑ 1: "ΤΥΠΟΠΟΙΗΜΕΝΟΣ ΕΞΟΠΛΙΣΜΟΣ ΓΕΝΙΚΗΣ ΧΡΗΣΗΣ"</v>
      </c>
      <c r="B2" s="75">
        <f>D2/1.24</f>
        <v>293989</v>
      </c>
      <c r="C2" s="75">
        <f>D2-B2</f>
        <v>70557.359999999986</v>
      </c>
      <c r="D2" s="75">
        <f>'ΤΜΗΜΑ 1'!G49</f>
        <v>364546.36</v>
      </c>
      <c r="E2" s="219"/>
      <c r="F2" s="219"/>
      <c r="G2" s="219"/>
      <c r="H2" t="s">
        <v>198</v>
      </c>
      <c r="I2" s="78">
        <f>B2*0.02</f>
        <v>5879.78</v>
      </c>
    </row>
    <row r="3" spans="1:9" x14ac:dyDescent="0.25">
      <c r="A3" s="74" t="str">
        <f>'ΣΥΓΚΕΝΤΡΩΤΙΚΟ ΟΛΑ ΤΑ ΕΙΔΗ'!A53</f>
        <v>ΤΜΗΜΑ 2: "ΤΥΠΟΠΟΙΗΜΕΝΟΣ ΕΞΟΠΛΙΣΜΟΣ ΕΙΔΙΚΗΣ ΧΡΗΣΗΣ"</v>
      </c>
      <c r="B3" s="75">
        <f t="shared" ref="B3:B8" si="0">D3/1.24</f>
        <v>16823.06451612903</v>
      </c>
      <c r="C3" s="75">
        <f t="shared" ref="C3:C9" si="1">D3-B3</f>
        <v>4037.5354838709682</v>
      </c>
      <c r="D3" s="75">
        <f>'ΤΜΗΜΑ 2'!G28</f>
        <v>20860.599999999999</v>
      </c>
      <c r="E3" s="219"/>
      <c r="F3" s="219"/>
      <c r="G3" s="219"/>
      <c r="H3" t="s">
        <v>199</v>
      </c>
      <c r="I3" s="78">
        <f t="shared" ref="I3:I9" si="2">B3*0.02</f>
        <v>336.46129032258062</v>
      </c>
    </row>
    <row r="4" spans="1:9" x14ac:dyDescent="0.25">
      <c r="A4" s="74" t="str">
        <f>'ΣΥΓΚΕΝΤΡΩΤΙΚΟ ΟΛΑ ΤΑ ΕΙΔΗ'!A78</f>
        <v>ΤΜΗΜΑ 3: "ΙΔΙΟΤΥΠΕΣ (CUSTOM) ΚΑΤΑΣΚΕΥΕΣ ΕΠΙΠΛΩΣΗΣ"</v>
      </c>
      <c r="B4" s="75">
        <f t="shared" si="0"/>
        <v>51631</v>
      </c>
      <c r="C4" s="75">
        <f t="shared" si="1"/>
        <v>12391.440000000002</v>
      </c>
      <c r="D4" s="75">
        <f>'ΤΜΗΜΑ 3'!G59</f>
        <v>64022.44</v>
      </c>
      <c r="H4" t="s">
        <v>200</v>
      </c>
      <c r="I4" s="78">
        <f t="shared" si="2"/>
        <v>1032.6200000000001</v>
      </c>
    </row>
    <row r="5" spans="1:9" x14ac:dyDescent="0.25">
      <c r="A5" s="74" t="str">
        <f>'ΣΥΓΚΕΝΤΡΩΤΙΚΟ ΟΛΑ ΤΑ ΕΙΔΗ'!A134</f>
        <v>ΤΜΗΜΑ 4: "ΕΠΕΝΔΥΣΕΙΣ ΕΠΙΦΑΝΕΙΩΝ ΑΙΘΟΥΣΩΝ ΚΑΙ ΓΡΑΦΕΙΩΝ"</v>
      </c>
      <c r="B5" s="75">
        <f t="shared" si="0"/>
        <v>67069.850000000006</v>
      </c>
      <c r="C5" s="75">
        <f t="shared" si="1"/>
        <v>16096.763999999996</v>
      </c>
      <c r="D5" s="75">
        <f>'ΤΜΗΜΑ 4'!G17</f>
        <v>83166.614000000001</v>
      </c>
      <c r="H5" t="s">
        <v>201</v>
      </c>
      <c r="I5" s="78">
        <f t="shared" si="2"/>
        <v>1341.3970000000002</v>
      </c>
    </row>
    <row r="6" spans="1:9" x14ac:dyDescent="0.25">
      <c r="A6" s="74" t="str">
        <f>'ΣΥΓΚΕΝΤΡΩΤΙΚΟ ΟΛΑ ΤΑ ΕΙΔΗ'!A148</f>
        <v>ΤΜΗΜΑ 5: "Α.5 ΚΟΥΡΤΙΝΕΣ / ΠΕΡΣΙΔΕΣ / ΡΟΛΕΡ ΑΙΘΟΥΣΩΝ"</v>
      </c>
      <c r="B6" s="75">
        <f t="shared" si="0"/>
        <v>26146.87</v>
      </c>
      <c r="C6" s="75">
        <f t="shared" si="1"/>
        <v>6275.2488000000012</v>
      </c>
      <c r="D6" s="75">
        <f>'ΤΜΗΜΑ 5'!G65</f>
        <v>32422.1188</v>
      </c>
      <c r="H6" t="s">
        <v>202</v>
      </c>
      <c r="I6" s="78">
        <f>B6*0.02</f>
        <v>522.93740000000003</v>
      </c>
    </row>
    <row r="7" spans="1:9" x14ac:dyDescent="0.25">
      <c r="A7" s="74" t="str">
        <f>'ΣΥΓΚΕΝΤΡΩΤΙΚΟ ΟΛΑ ΤΑ ΕΙΔΗ'!A210</f>
        <v>ΤΜΗΜΑ 6: "Α.6 ΜΕΤΑΛΛΙΚΕΣ ΚΑΤΑΣΚΕΥΕΣ"</v>
      </c>
      <c r="B7" s="75">
        <f t="shared" si="0"/>
        <v>18500</v>
      </c>
      <c r="C7" s="75">
        <f t="shared" si="1"/>
        <v>4440</v>
      </c>
      <c r="D7" s="75">
        <f>'ΤΜΗΜΑ 6'!G17</f>
        <v>22940</v>
      </c>
      <c r="H7" t="s">
        <v>203</v>
      </c>
      <c r="I7" s="78">
        <f t="shared" si="2"/>
        <v>370</v>
      </c>
    </row>
    <row r="8" spans="1:9" x14ac:dyDescent="0.25">
      <c r="A8" s="74" t="str">
        <f>'ΣΥΓΚΕΝΤΡΩΤΙΚΟ ΟΛΑ ΤΑ ΕΙΔΗ'!A224</f>
        <v>ΤΜΗΜΑ 7: "ΕΡΓΑΣΤΗΡΙΟ VIDEO - STUDIO TV - ΕΡΓΑΣΤΗΡΙΟ ΕΠΕΞΕΡΓΑΣΙΑΣ ΗΧΟΥ"</v>
      </c>
      <c r="B8" s="75">
        <f t="shared" si="0"/>
        <v>411629.06</v>
      </c>
      <c r="C8" s="75">
        <f t="shared" si="1"/>
        <v>98790.974400000006</v>
      </c>
      <c r="D8" s="75">
        <f>'ΤΜΗΜΑ 7'!G210</f>
        <v>510420.0344</v>
      </c>
      <c r="H8" t="s">
        <v>204</v>
      </c>
      <c r="I8" s="78">
        <f t="shared" si="2"/>
        <v>8232.5812000000005</v>
      </c>
    </row>
    <row r="9" spans="1:9" x14ac:dyDescent="0.25">
      <c r="A9" s="74" t="str">
        <f>'ΣΥΓΚΕΝΤΡΩΤΙΚΟ ΟΛΑ ΤΑ ΕΙΔΗ'!A430</f>
        <v>ΤΜΗΜΑ 8: "ΛΟΙΠΟΣ ΕΞΟΠΛΙΣΜΟΣ"</v>
      </c>
      <c r="B9" s="75">
        <f>D9/1.24</f>
        <v>323506.14</v>
      </c>
      <c r="C9" s="75">
        <f t="shared" si="1"/>
        <v>77641.473600000027</v>
      </c>
      <c r="D9" s="75">
        <f>'ΤΜΗΜΑ 8'!G52</f>
        <v>401147.61360000004</v>
      </c>
      <c r="H9" t="s">
        <v>205</v>
      </c>
      <c r="I9" s="78">
        <f t="shared" si="2"/>
        <v>6470.1228000000001</v>
      </c>
    </row>
    <row r="10" spans="1:9" x14ac:dyDescent="0.25">
      <c r="A10" s="76" t="s">
        <v>197</v>
      </c>
      <c r="B10" s="77">
        <f>SUM(B2:B9)</f>
        <v>1209294.9845161289</v>
      </c>
      <c r="C10" s="77">
        <f>SUM(C2:C9)</f>
        <v>290230.79628387099</v>
      </c>
      <c r="D10" s="77">
        <f>SUM(D2:D9)</f>
        <v>1499525.7808000001</v>
      </c>
    </row>
    <row r="11" spans="1:9" x14ac:dyDescent="0.25">
      <c r="A11" s="79"/>
      <c r="B11" s="80"/>
      <c r="C11" s="80"/>
      <c r="D11" s="80"/>
    </row>
    <row r="13" spans="1:9" x14ac:dyDescent="0.25">
      <c r="D13" s="78"/>
    </row>
    <row r="16" spans="1:9" x14ac:dyDescent="0.25">
      <c r="D16" s="78"/>
    </row>
  </sheetData>
  <mergeCells count="3">
    <mergeCell ref="E2:E3"/>
    <mergeCell ref="F2:F3"/>
    <mergeCell ref="G2: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52270-B9CD-4D61-B3B6-333F1A20EC0B}">
  <dimension ref="A1:C9"/>
  <sheetViews>
    <sheetView workbookViewId="0">
      <selection activeCell="B2" sqref="B2:C8"/>
    </sheetView>
  </sheetViews>
  <sheetFormatPr defaultRowHeight="15.75" x14ac:dyDescent="0.25"/>
  <cols>
    <col min="1" max="1" width="68.375" style="81" bestFit="1" customWidth="1"/>
    <col min="2" max="2" width="9.875" bestFit="1" customWidth="1"/>
    <col min="3" max="3" width="22.5" customWidth="1"/>
  </cols>
  <sheetData>
    <row r="1" spans="1:3" ht="31.5" x14ac:dyDescent="0.25">
      <c r="A1" s="72" t="s">
        <v>192</v>
      </c>
      <c r="B1" s="72" t="s">
        <v>193</v>
      </c>
      <c r="C1" s="72" t="s">
        <v>540</v>
      </c>
    </row>
    <row r="2" spans="1:3" x14ac:dyDescent="0.25">
      <c r="A2" s="151" t="str">
        <f>'ΤΜΗΜΑ 1'!A5</f>
        <v>ΤΜΗΜΑ 1: "ΤΥΠΟΠΟΙΗΜΕΝΟΣ ΕΞΟΠΛΙΣΜΟΣ ΓΕΝΙΚΗΣ ΧΡΗΣΗΣ"</v>
      </c>
      <c r="B2" s="148">
        <f>ΠΟΣΑ!B2</f>
        <v>293989</v>
      </c>
      <c r="C2" s="148">
        <f>B2*0.02</f>
        <v>5879.78</v>
      </c>
    </row>
    <row r="3" spans="1:3" x14ac:dyDescent="0.25">
      <c r="A3" s="151" t="str">
        <f>'ΤΜΗΜΑ 2'!A5</f>
        <v>ΤΜΗΜΑ 2: "ΤΥΠΟΠΟΙΗΜΕΝΟΣ ΕΞΟΠΛΙΣΜΟΣ ΕΙΔΙΚΗΣ ΧΡΗΣΗΣ"</v>
      </c>
      <c r="B3" s="148">
        <f>ΠΟΣΑ!B3</f>
        <v>16823.06451612903</v>
      </c>
      <c r="C3" s="148">
        <f t="shared" ref="C3:C8" si="0">B3*0.02</f>
        <v>336.46129032258062</v>
      </c>
    </row>
    <row r="4" spans="1:3" x14ac:dyDescent="0.25">
      <c r="A4" s="151" t="str">
        <f>'ΤΜΗΜΑ 3'!A5</f>
        <v>ΤΜΗΜΑ 3: "ΙΔΙΟΤΥΠΕΣ (CUSTOM) ΚΑΤΑΣΚΕΥΕΣ ΕΠΙΠΛΩΣΗΣ"</v>
      </c>
      <c r="B4" s="148">
        <f>ΠΟΣΑ!B4</f>
        <v>51631</v>
      </c>
      <c r="C4" s="148">
        <f t="shared" si="0"/>
        <v>1032.6200000000001</v>
      </c>
    </row>
    <row r="5" spans="1:3" x14ac:dyDescent="0.25">
      <c r="A5" s="151" t="str">
        <f>'ΤΜΗΜΑ 4'!A5</f>
        <v>ΤΜΗΜΑ 4: "ΕΠΕΝΔΥΣΕΙΣ ΕΠΙΦΑΝΕΙΩΝ ΑΙΘΟΥΣΩΝ ΚΑΙ ΓΡΑΦΕΙΩΝ"</v>
      </c>
      <c r="B5" s="148">
        <f>ΠΟΣΑ!B5</f>
        <v>67069.850000000006</v>
      </c>
      <c r="C5" s="148">
        <f t="shared" si="0"/>
        <v>1341.3970000000002</v>
      </c>
    </row>
    <row r="6" spans="1:3" x14ac:dyDescent="0.25">
      <c r="A6" s="151" t="str">
        <f>'ΤΜΗΜΑ 5'!A5</f>
        <v>ΤΜΗΜΑ 5: "Α.5 ΚΟΥΡΤΙΝΕΣ / ΠΕΡΣΙΔΕΣ / ΡΟΛΕΡ ΑΙΘΟΥΣΩΝ"</v>
      </c>
      <c r="B6" s="148">
        <f>ΠΟΣΑ!B6</f>
        <v>26146.87</v>
      </c>
      <c r="C6" s="148">
        <f t="shared" si="0"/>
        <v>522.93740000000003</v>
      </c>
    </row>
    <row r="7" spans="1:3" x14ac:dyDescent="0.25">
      <c r="A7" s="151" t="str">
        <f>'ΤΜΗΜΑ 6'!A5</f>
        <v>ΤΜΗΜΑ 6: "Α.6 ΜΕΤΑΛΛΙΚΕΣ ΚΑΤΑΣΚΕΥΕΣ"</v>
      </c>
      <c r="B7" s="148">
        <f>ΠΟΣΑ!B7</f>
        <v>18500</v>
      </c>
      <c r="C7" s="148">
        <f t="shared" si="0"/>
        <v>370</v>
      </c>
    </row>
    <row r="8" spans="1:3" x14ac:dyDescent="0.25">
      <c r="A8" s="151" t="str">
        <f>'ΤΜΗΜΑ 7'!A5</f>
        <v>ΤΜΗΜΑ 7: "ΕΡΓΑΣΤΗΡΙΟ VIDEO - STUDIO TV - ΕΡΓΑΣΤΗΡΙΟ ΕΠΕΞΕΡΓΑΣΙΑΣ ΗΧΟΥ"</v>
      </c>
      <c r="B8" s="148">
        <f>ΠΟΣΑ!B8</f>
        <v>411629.06</v>
      </c>
      <c r="C8" s="148">
        <f t="shared" si="0"/>
        <v>8232.5812000000005</v>
      </c>
    </row>
    <row r="9" spans="1:3" ht="47.25" customHeight="1" x14ac:dyDescent="0.25">
      <c r="A9" s="151" t="str">
        <f>'ΤΜΗΜΑ 8'!A5</f>
        <v>ΤΜΗΜΑ 8: "ΛΟΙΠΟΣ ΕΞΟΠΛΙΣΜΟΣ"</v>
      </c>
      <c r="B9" s="150"/>
      <c r="C9" s="149" t="s">
        <v>541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622C-41EA-4F52-8D29-CB8C99F211EC}">
  <dimension ref="A1:H40"/>
  <sheetViews>
    <sheetView topLeftCell="A16" workbookViewId="0">
      <selection activeCell="C40" sqref="C40"/>
    </sheetView>
  </sheetViews>
  <sheetFormatPr defaultRowHeight="15.75" x14ac:dyDescent="0.25"/>
  <cols>
    <col min="1" max="1" width="73.125" bestFit="1" customWidth="1"/>
    <col min="3" max="5" width="11.375" bestFit="1" customWidth="1"/>
    <col min="6" max="6" width="10" style="78" bestFit="1" customWidth="1"/>
    <col min="7" max="7" width="9.875" style="78" bestFit="1" customWidth="1"/>
    <col min="8" max="8" width="9.875" bestFit="1" customWidth="1"/>
  </cols>
  <sheetData>
    <row r="1" spans="1:8" ht="31.5" x14ac:dyDescent="0.25">
      <c r="A1" t="s">
        <v>242</v>
      </c>
      <c r="B1" t="s">
        <v>243</v>
      </c>
      <c r="C1" s="72" t="s">
        <v>193</v>
      </c>
    </row>
    <row r="2" spans="1:8" x14ac:dyDescent="0.25">
      <c r="A2" t="s">
        <v>542</v>
      </c>
      <c r="B2">
        <v>1</v>
      </c>
      <c r="C2" s="75">
        <v>293989</v>
      </c>
      <c r="D2" s="75">
        <f t="shared" ref="D2:D8" si="0">B2*C2</f>
        <v>293989</v>
      </c>
      <c r="E2" s="75">
        <f>D2*1.24</f>
        <v>364546.36</v>
      </c>
    </row>
    <row r="3" spans="1:8" x14ac:dyDescent="0.25">
      <c r="A3" t="s">
        <v>543</v>
      </c>
      <c r="B3">
        <v>1</v>
      </c>
      <c r="C3" s="75">
        <v>16823.06451612903</v>
      </c>
      <c r="D3" s="75">
        <f t="shared" si="0"/>
        <v>16823.06451612903</v>
      </c>
      <c r="E3" s="75">
        <f t="shared" ref="E3:E34" si="1">D3*1.24</f>
        <v>20860.599999999999</v>
      </c>
    </row>
    <row r="4" spans="1:8" x14ac:dyDescent="0.25">
      <c r="A4" t="s">
        <v>544</v>
      </c>
      <c r="B4">
        <v>1</v>
      </c>
      <c r="C4" s="75">
        <v>51631</v>
      </c>
      <c r="D4" s="75">
        <f t="shared" si="0"/>
        <v>51631</v>
      </c>
      <c r="E4" s="75">
        <f t="shared" si="1"/>
        <v>64022.44</v>
      </c>
    </row>
    <row r="5" spans="1:8" x14ac:dyDescent="0.25">
      <c r="A5" t="s">
        <v>545</v>
      </c>
      <c r="B5">
        <v>1</v>
      </c>
      <c r="C5" s="75">
        <v>67069.850000000006</v>
      </c>
      <c r="D5" s="75">
        <f t="shared" si="0"/>
        <v>67069.850000000006</v>
      </c>
      <c r="E5" s="75">
        <f t="shared" si="1"/>
        <v>83166.614000000001</v>
      </c>
    </row>
    <row r="6" spans="1:8" x14ac:dyDescent="0.25">
      <c r="A6" t="s">
        <v>196</v>
      </c>
      <c r="B6">
        <v>1</v>
      </c>
      <c r="C6" s="75">
        <v>26146.87</v>
      </c>
      <c r="D6" s="75">
        <f t="shared" si="0"/>
        <v>26146.87</v>
      </c>
      <c r="E6" s="75">
        <f t="shared" si="1"/>
        <v>32422.1188</v>
      </c>
    </row>
    <row r="7" spans="1:8" x14ac:dyDescent="0.25">
      <c r="A7" t="s">
        <v>546</v>
      </c>
      <c r="B7">
        <v>1</v>
      </c>
      <c r="C7" s="75">
        <v>18500</v>
      </c>
      <c r="D7" s="75">
        <f t="shared" si="0"/>
        <v>18500</v>
      </c>
      <c r="E7" s="75">
        <f t="shared" si="1"/>
        <v>22940</v>
      </c>
    </row>
    <row r="8" spans="1:8" x14ac:dyDescent="0.25">
      <c r="A8" t="s">
        <v>547</v>
      </c>
      <c r="B8">
        <v>1</v>
      </c>
      <c r="C8" s="75">
        <v>411629.06</v>
      </c>
      <c r="D8" s="75">
        <f t="shared" si="0"/>
        <v>411629.06</v>
      </c>
      <c r="E8" s="75">
        <f t="shared" si="1"/>
        <v>510420.0344</v>
      </c>
    </row>
    <row r="9" spans="1:8" x14ac:dyDescent="0.25">
      <c r="A9" t="s">
        <v>548</v>
      </c>
      <c r="B9">
        <v>5</v>
      </c>
      <c r="C9" s="75">
        <v>510</v>
      </c>
      <c r="D9" s="75">
        <f t="shared" ref="D9:D34" si="2">B9*C9</f>
        <v>2550</v>
      </c>
      <c r="E9" s="75">
        <f t="shared" si="1"/>
        <v>3162</v>
      </c>
      <c r="F9" s="153">
        <v>3162</v>
      </c>
      <c r="G9" s="220">
        <f>SUM(F9:F31)</f>
        <v>68987.400000000009</v>
      </c>
      <c r="H9" s="78">
        <f>SUM(E9:E38)</f>
        <v>401147.61360000004</v>
      </c>
    </row>
    <row r="10" spans="1:8" x14ac:dyDescent="0.25">
      <c r="A10" t="s">
        <v>549</v>
      </c>
      <c r="B10">
        <v>23</v>
      </c>
      <c r="C10" s="75">
        <v>145</v>
      </c>
      <c r="D10" s="75">
        <f t="shared" si="2"/>
        <v>3335</v>
      </c>
      <c r="E10" s="75">
        <f t="shared" si="1"/>
        <v>4135.3999999999996</v>
      </c>
      <c r="F10" s="153">
        <v>4135.3999999999996</v>
      </c>
      <c r="G10" s="220"/>
    </row>
    <row r="11" spans="1:8" x14ac:dyDescent="0.25">
      <c r="A11" t="s">
        <v>550</v>
      </c>
      <c r="B11">
        <v>16</v>
      </c>
      <c r="C11" s="75">
        <v>210</v>
      </c>
      <c r="D11" s="75">
        <f t="shared" si="2"/>
        <v>3360</v>
      </c>
      <c r="E11" s="75">
        <f t="shared" si="1"/>
        <v>4166.3999999999996</v>
      </c>
      <c r="F11" s="153">
        <v>4166.3999999999996</v>
      </c>
      <c r="G11" s="220"/>
    </row>
    <row r="12" spans="1:8" x14ac:dyDescent="0.25">
      <c r="A12" t="s">
        <v>551</v>
      </c>
      <c r="B12">
        <v>6</v>
      </c>
      <c r="C12" s="75">
        <v>465</v>
      </c>
      <c r="D12" s="75">
        <f t="shared" si="2"/>
        <v>2790</v>
      </c>
      <c r="E12" s="75">
        <f t="shared" si="1"/>
        <v>3459.6</v>
      </c>
      <c r="F12" s="153">
        <v>3459.6</v>
      </c>
      <c r="G12" s="220"/>
    </row>
    <row r="13" spans="1:8" x14ac:dyDescent="0.25">
      <c r="A13" t="s">
        <v>552</v>
      </c>
      <c r="B13">
        <v>30</v>
      </c>
      <c r="C13" s="75">
        <v>310</v>
      </c>
      <c r="D13" s="75">
        <f t="shared" si="2"/>
        <v>9300</v>
      </c>
      <c r="E13" s="75">
        <f t="shared" si="1"/>
        <v>11532</v>
      </c>
      <c r="F13" s="153">
        <v>11532</v>
      </c>
      <c r="G13" s="220"/>
    </row>
    <row r="14" spans="1:8" x14ac:dyDescent="0.25">
      <c r="A14" t="s">
        <v>553</v>
      </c>
      <c r="B14">
        <v>4</v>
      </c>
      <c r="C14" s="75">
        <v>445</v>
      </c>
      <c r="D14" s="75">
        <f t="shared" si="2"/>
        <v>1780</v>
      </c>
      <c r="E14" s="75">
        <f t="shared" si="1"/>
        <v>2207.1999999999998</v>
      </c>
      <c r="F14" s="153">
        <v>2207.1999999999998</v>
      </c>
      <c r="G14" s="220"/>
    </row>
    <row r="15" spans="1:8" x14ac:dyDescent="0.25">
      <c r="A15" t="s">
        <v>554</v>
      </c>
      <c r="B15">
        <v>2</v>
      </c>
      <c r="C15" s="75">
        <v>1310</v>
      </c>
      <c r="D15" s="75">
        <f t="shared" si="2"/>
        <v>2620</v>
      </c>
      <c r="E15" s="75">
        <f t="shared" si="1"/>
        <v>3248.8</v>
      </c>
      <c r="F15" s="153">
        <v>3248.8</v>
      </c>
      <c r="G15" s="220"/>
    </row>
    <row r="16" spans="1:8" x14ac:dyDescent="0.25">
      <c r="A16" t="s">
        <v>555</v>
      </c>
      <c r="B16">
        <v>2</v>
      </c>
      <c r="C16" s="75">
        <v>445</v>
      </c>
      <c r="D16" s="75">
        <f t="shared" si="2"/>
        <v>890</v>
      </c>
      <c r="E16" s="75">
        <f t="shared" si="1"/>
        <v>1103.5999999999999</v>
      </c>
      <c r="F16" s="153">
        <v>1103.5999999999999</v>
      </c>
      <c r="G16" s="220"/>
    </row>
    <row r="17" spans="1:7" x14ac:dyDescent="0.25">
      <c r="A17" t="s">
        <v>556</v>
      </c>
      <c r="B17">
        <v>2</v>
      </c>
      <c r="C17" s="75">
        <v>580</v>
      </c>
      <c r="D17" s="75">
        <f t="shared" si="2"/>
        <v>1160</v>
      </c>
      <c r="E17" s="75">
        <f t="shared" si="1"/>
        <v>1438.4</v>
      </c>
      <c r="F17" s="153">
        <v>1438.4</v>
      </c>
      <c r="G17" s="220"/>
    </row>
    <row r="18" spans="1:7" x14ac:dyDescent="0.25">
      <c r="A18" t="s">
        <v>557</v>
      </c>
      <c r="B18">
        <v>3</v>
      </c>
      <c r="C18" s="75">
        <v>670</v>
      </c>
      <c r="D18" s="75">
        <f t="shared" si="2"/>
        <v>2010</v>
      </c>
      <c r="E18" s="75">
        <f t="shared" si="1"/>
        <v>2492.4</v>
      </c>
      <c r="F18" s="153">
        <v>2492.4</v>
      </c>
      <c r="G18" s="220"/>
    </row>
    <row r="19" spans="1:7" x14ac:dyDescent="0.25">
      <c r="A19" t="s">
        <v>558</v>
      </c>
      <c r="B19">
        <v>12</v>
      </c>
      <c r="C19" s="75">
        <v>140</v>
      </c>
      <c r="D19" s="75">
        <f t="shared" si="2"/>
        <v>1680</v>
      </c>
      <c r="E19" s="75">
        <f t="shared" si="1"/>
        <v>2083.1999999999998</v>
      </c>
      <c r="F19" s="153">
        <v>2083.1999999999998</v>
      </c>
      <c r="G19" s="220"/>
    </row>
    <row r="20" spans="1:7" x14ac:dyDescent="0.25">
      <c r="A20" t="s">
        <v>559</v>
      </c>
      <c r="B20">
        <v>2</v>
      </c>
      <c r="C20" s="75">
        <v>355</v>
      </c>
      <c r="D20" s="75">
        <f t="shared" si="2"/>
        <v>710</v>
      </c>
      <c r="E20" s="75">
        <f t="shared" si="1"/>
        <v>880.4</v>
      </c>
      <c r="F20" s="153">
        <v>880.4</v>
      </c>
      <c r="G20" s="220"/>
    </row>
    <row r="21" spans="1:7" x14ac:dyDescent="0.25">
      <c r="A21" t="s">
        <v>560</v>
      </c>
      <c r="B21">
        <v>1</v>
      </c>
      <c r="C21" s="75">
        <v>355</v>
      </c>
      <c r="D21" s="75">
        <f t="shared" si="2"/>
        <v>355</v>
      </c>
      <c r="E21" s="75">
        <f t="shared" si="1"/>
        <v>440.2</v>
      </c>
      <c r="F21" s="153">
        <v>440.2</v>
      </c>
      <c r="G21" s="220"/>
    </row>
    <row r="22" spans="1:7" x14ac:dyDescent="0.25">
      <c r="A22" t="s">
        <v>561</v>
      </c>
      <c r="B22">
        <v>12</v>
      </c>
      <c r="C22" s="75">
        <v>210</v>
      </c>
      <c r="D22" s="75">
        <f t="shared" si="2"/>
        <v>2520</v>
      </c>
      <c r="E22" s="75">
        <f t="shared" si="1"/>
        <v>3124.8</v>
      </c>
      <c r="F22" s="153">
        <v>3124.8</v>
      </c>
      <c r="G22" s="220"/>
    </row>
    <row r="23" spans="1:7" x14ac:dyDescent="0.25">
      <c r="A23" t="s">
        <v>562</v>
      </c>
      <c r="B23">
        <v>28</v>
      </c>
      <c r="C23" s="75">
        <v>145</v>
      </c>
      <c r="D23" s="75">
        <f t="shared" si="2"/>
        <v>4060</v>
      </c>
      <c r="E23" s="75">
        <f t="shared" si="1"/>
        <v>5034.3999999999996</v>
      </c>
      <c r="F23" s="153">
        <v>5034.3999999999996</v>
      </c>
      <c r="G23" s="220"/>
    </row>
    <row r="24" spans="1:7" x14ac:dyDescent="0.25">
      <c r="A24" t="s">
        <v>563</v>
      </c>
      <c r="B24">
        <v>15</v>
      </c>
      <c r="C24" s="75">
        <v>210</v>
      </c>
      <c r="D24" s="75">
        <f t="shared" si="2"/>
        <v>3150</v>
      </c>
      <c r="E24" s="75">
        <f t="shared" si="1"/>
        <v>3906</v>
      </c>
      <c r="F24" s="153">
        <v>3906</v>
      </c>
      <c r="G24" s="220"/>
    </row>
    <row r="25" spans="1:7" x14ac:dyDescent="0.25">
      <c r="A25" t="s">
        <v>564</v>
      </c>
      <c r="B25">
        <v>4</v>
      </c>
      <c r="C25" s="75">
        <v>445</v>
      </c>
      <c r="D25" s="75">
        <f t="shared" si="2"/>
        <v>1780</v>
      </c>
      <c r="E25" s="75">
        <f t="shared" si="1"/>
        <v>2207.1999999999998</v>
      </c>
      <c r="F25" s="153">
        <v>2207.1999999999998</v>
      </c>
      <c r="G25" s="220"/>
    </row>
    <row r="26" spans="1:7" x14ac:dyDescent="0.25">
      <c r="A26" t="s">
        <v>565</v>
      </c>
      <c r="B26">
        <v>2</v>
      </c>
      <c r="C26" s="75">
        <v>1310</v>
      </c>
      <c r="D26" s="75">
        <f t="shared" si="2"/>
        <v>2620</v>
      </c>
      <c r="E26" s="75">
        <f t="shared" si="1"/>
        <v>3248.8</v>
      </c>
      <c r="F26" s="153">
        <v>3248.8</v>
      </c>
      <c r="G26" s="220"/>
    </row>
    <row r="27" spans="1:7" x14ac:dyDescent="0.25">
      <c r="A27" t="s">
        <v>566</v>
      </c>
      <c r="B27">
        <v>1</v>
      </c>
      <c r="C27" s="75">
        <v>445</v>
      </c>
      <c r="D27" s="75">
        <f t="shared" si="2"/>
        <v>445</v>
      </c>
      <c r="E27" s="75">
        <f t="shared" si="1"/>
        <v>551.79999999999995</v>
      </c>
      <c r="F27" s="153">
        <v>551.79999999999995</v>
      </c>
      <c r="G27" s="220"/>
    </row>
    <row r="28" spans="1:7" x14ac:dyDescent="0.25">
      <c r="A28" t="s">
        <v>567</v>
      </c>
      <c r="B28">
        <v>9</v>
      </c>
      <c r="C28" s="75">
        <v>380</v>
      </c>
      <c r="D28" s="75">
        <f t="shared" si="2"/>
        <v>3420</v>
      </c>
      <c r="E28" s="75">
        <f t="shared" si="1"/>
        <v>4240.8</v>
      </c>
      <c r="F28" s="153">
        <v>4240.8</v>
      </c>
      <c r="G28" s="220"/>
    </row>
    <row r="29" spans="1:7" x14ac:dyDescent="0.25">
      <c r="A29" t="s">
        <v>568</v>
      </c>
      <c r="B29">
        <v>3</v>
      </c>
      <c r="C29" s="75">
        <v>580</v>
      </c>
      <c r="D29" s="75">
        <f t="shared" si="2"/>
        <v>1740</v>
      </c>
      <c r="E29" s="75">
        <f t="shared" si="1"/>
        <v>2157.6</v>
      </c>
      <c r="F29" s="153">
        <v>2157.6</v>
      </c>
      <c r="G29" s="220"/>
    </row>
    <row r="30" spans="1:7" x14ac:dyDescent="0.25">
      <c r="A30" t="s">
        <v>569</v>
      </c>
      <c r="B30">
        <v>12</v>
      </c>
      <c r="C30" s="75">
        <v>140</v>
      </c>
      <c r="D30" s="75">
        <f t="shared" si="2"/>
        <v>1680</v>
      </c>
      <c r="E30" s="75">
        <f t="shared" si="1"/>
        <v>2083.1999999999998</v>
      </c>
      <c r="F30" s="153">
        <v>2083.1999999999998</v>
      </c>
      <c r="G30" s="220"/>
    </row>
    <row r="31" spans="1:7" x14ac:dyDescent="0.25">
      <c r="A31" t="s">
        <v>570</v>
      </c>
      <c r="B31">
        <v>8</v>
      </c>
      <c r="C31" s="75">
        <v>210</v>
      </c>
      <c r="D31" s="75">
        <f t="shared" si="2"/>
        <v>1680</v>
      </c>
      <c r="E31" s="75">
        <f t="shared" si="1"/>
        <v>2083.1999999999998</v>
      </c>
      <c r="F31" s="153">
        <v>2083.1999999999998</v>
      </c>
      <c r="G31" s="220"/>
    </row>
    <row r="32" spans="1:7" x14ac:dyDescent="0.25">
      <c r="A32" t="s">
        <v>571</v>
      </c>
      <c r="B32">
        <v>12</v>
      </c>
      <c r="C32" s="75">
        <v>140</v>
      </c>
      <c r="D32" s="75">
        <f t="shared" si="2"/>
        <v>1680</v>
      </c>
      <c r="E32" s="75">
        <f t="shared" si="1"/>
        <v>2083.1999999999998</v>
      </c>
      <c r="F32" s="154">
        <v>2083.1999999999998</v>
      </c>
      <c r="G32" s="221">
        <f>SUM(F32:F34)</f>
        <v>165626.79999999999</v>
      </c>
    </row>
    <row r="33" spans="1:7" x14ac:dyDescent="0.25">
      <c r="A33" t="s">
        <v>572</v>
      </c>
      <c r="B33">
        <v>1</v>
      </c>
      <c r="C33" s="75">
        <v>95890</v>
      </c>
      <c r="D33" s="75">
        <f t="shared" si="2"/>
        <v>95890</v>
      </c>
      <c r="E33" s="75">
        <f t="shared" si="1"/>
        <v>118903.6</v>
      </c>
      <c r="F33" s="154">
        <v>118903.6</v>
      </c>
      <c r="G33" s="221"/>
    </row>
    <row r="34" spans="1:7" x14ac:dyDescent="0.25">
      <c r="A34" t="s">
        <v>573</v>
      </c>
      <c r="B34">
        <v>1</v>
      </c>
      <c r="C34" s="75">
        <v>36000</v>
      </c>
      <c r="D34" s="75">
        <f t="shared" si="2"/>
        <v>36000</v>
      </c>
      <c r="E34" s="75">
        <f t="shared" si="1"/>
        <v>44640</v>
      </c>
      <c r="F34" s="154">
        <v>44640</v>
      </c>
      <c r="G34" s="221"/>
    </row>
    <row r="35" spans="1:7" x14ac:dyDescent="0.25">
      <c r="A35" t="s">
        <v>574</v>
      </c>
      <c r="B35">
        <v>1</v>
      </c>
      <c r="C35">
        <v>34000</v>
      </c>
      <c r="D35" s="75">
        <f t="shared" ref="D35:D38" si="3">B35*C35</f>
        <v>34000</v>
      </c>
      <c r="E35" s="75">
        <f t="shared" ref="E35:E38" si="4">D35*1.24</f>
        <v>42160</v>
      </c>
      <c r="F35" s="155">
        <v>42160</v>
      </c>
      <c r="G35" s="219">
        <f>SUM(F35:F38)</f>
        <v>166533.4136</v>
      </c>
    </row>
    <row r="36" spans="1:7" x14ac:dyDescent="0.25">
      <c r="A36" t="s">
        <v>575</v>
      </c>
      <c r="B36">
        <v>2</v>
      </c>
      <c r="C36">
        <v>33000</v>
      </c>
      <c r="D36" s="75">
        <f t="shared" si="3"/>
        <v>66000</v>
      </c>
      <c r="E36" s="75">
        <f t="shared" si="4"/>
        <v>81840</v>
      </c>
      <c r="F36" s="155">
        <v>81840</v>
      </c>
      <c r="G36" s="219"/>
    </row>
    <row r="37" spans="1:7" x14ac:dyDescent="0.25">
      <c r="A37" t="s">
        <v>576</v>
      </c>
      <c r="B37">
        <v>1</v>
      </c>
      <c r="C37">
        <v>11500</v>
      </c>
      <c r="D37" s="75">
        <f t="shared" si="3"/>
        <v>11500</v>
      </c>
      <c r="E37" s="75">
        <f t="shared" si="4"/>
        <v>14260</v>
      </c>
      <c r="F37" s="155">
        <v>14260</v>
      </c>
      <c r="G37" s="219"/>
    </row>
    <row r="38" spans="1:7" x14ac:dyDescent="0.25">
      <c r="A38" t="s">
        <v>577</v>
      </c>
      <c r="B38">
        <v>19</v>
      </c>
      <c r="C38">
        <v>1200.06</v>
      </c>
      <c r="D38" s="75">
        <f t="shared" si="3"/>
        <v>22801.14</v>
      </c>
      <c r="E38" s="75">
        <f t="shared" si="4"/>
        <v>28273.4136</v>
      </c>
      <c r="F38" s="155">
        <v>28273.4136</v>
      </c>
      <c r="G38" s="219"/>
    </row>
    <row r="39" spans="1:7" x14ac:dyDescent="0.25">
      <c r="C39" s="78">
        <f>SUM(C2:C38)</f>
        <v>1107533.9045161291</v>
      </c>
      <c r="D39" s="78">
        <f>SUM(D2:D38)</f>
        <v>1209294.9845161289</v>
      </c>
      <c r="E39" s="78">
        <f>SUM(E2:E38)</f>
        <v>1499525.7807999998</v>
      </c>
      <c r="G39" s="78">
        <f>SUM(G9:G38)</f>
        <v>401147.61360000004</v>
      </c>
    </row>
    <row r="40" spans="1:7" x14ac:dyDescent="0.25">
      <c r="D40" s="152">
        <f>D39*1.24</f>
        <v>1499525.7807999998</v>
      </c>
    </row>
  </sheetData>
  <mergeCells count="3">
    <mergeCell ref="G9:G31"/>
    <mergeCell ref="G32:G34"/>
    <mergeCell ref="G35:G3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1ED5-B475-4C6C-A8ED-0C338EC16837}">
  <dimension ref="A1:I31"/>
  <sheetViews>
    <sheetView topLeftCell="A25" workbookViewId="0">
      <selection activeCell="E2" sqref="E2:E31"/>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35.5" style="64" bestFit="1" customWidth="1"/>
    <col min="10" max="16384" width="11" style="26"/>
  </cols>
  <sheetData>
    <row r="1" spans="1:9" s="43" customFormat="1" ht="39" x14ac:dyDescent="0.25">
      <c r="A1" s="44" t="s">
        <v>4</v>
      </c>
      <c r="B1" s="44" t="s">
        <v>5</v>
      </c>
      <c r="C1" s="44" t="s">
        <v>6</v>
      </c>
      <c r="D1" s="45" t="s">
        <v>7</v>
      </c>
      <c r="E1" s="46" t="s">
        <v>8</v>
      </c>
      <c r="F1" s="46" t="s">
        <v>9</v>
      </c>
      <c r="G1" s="47" t="s">
        <v>10</v>
      </c>
      <c r="I1" s="61"/>
    </row>
    <row r="2" spans="1:9" s="2" customFormat="1" ht="33" x14ac:dyDescent="0.25">
      <c r="A2" s="97"/>
      <c r="B2" s="13" t="s">
        <v>548</v>
      </c>
      <c r="C2" s="89" t="s">
        <v>12</v>
      </c>
      <c r="D2" s="6">
        <v>5</v>
      </c>
      <c r="E2" s="115">
        <v>510</v>
      </c>
      <c r="F2" s="116">
        <f>E2*D2</f>
        <v>2550</v>
      </c>
      <c r="G2" s="117">
        <f>F2 + (F2*24%)</f>
        <v>3162</v>
      </c>
      <c r="I2" s="58" t="str">
        <f>A2&amp;" "&amp;B2</f>
        <v xml:space="preserve"> Α.8.1 ΣΤΡΟΓΓΥΛΟ ΤΡΑΠΕΖΙ ΣΥΝΕΡΓΑΣΙΑΣ</v>
      </c>
    </row>
    <row r="3" spans="1:9" s="55" customFormat="1" ht="33" x14ac:dyDescent="0.25">
      <c r="A3" s="97"/>
      <c r="B3" s="25" t="s">
        <v>549</v>
      </c>
      <c r="C3" s="89" t="s">
        <v>12</v>
      </c>
      <c r="D3" s="3">
        <v>23</v>
      </c>
      <c r="E3" s="115">
        <v>145</v>
      </c>
      <c r="F3" s="116">
        <f>E3*D3</f>
        <v>3335</v>
      </c>
      <c r="G3" s="117">
        <f t="shared" ref="G3" si="0">F3 + (F3*24%)</f>
        <v>4135.3999999999996</v>
      </c>
      <c r="I3" s="58" t="str">
        <f t="shared" ref="I3:I31" si="1">A3&amp;" "&amp;B3</f>
        <v xml:space="preserve"> Α.8.2 ΦΩΤΙΣΤΙΚΟ ΓΡΑΦΕΙΟΥ ΤΕΧΝΟΛΟΓΙΑΣ LED</v>
      </c>
    </row>
    <row r="4" spans="1:9" s="2" customFormat="1" ht="16.5" x14ac:dyDescent="0.25">
      <c r="A4" s="97"/>
      <c r="B4" s="13" t="s">
        <v>550</v>
      </c>
      <c r="C4" s="94" t="s">
        <v>12</v>
      </c>
      <c r="D4" s="3">
        <v>16</v>
      </c>
      <c r="E4" s="115">
        <v>210</v>
      </c>
      <c r="F4" s="122">
        <f>E4*D4</f>
        <v>3360</v>
      </c>
      <c r="G4" s="123">
        <f>F4 + (F4*24%)</f>
        <v>4166.3999999999996</v>
      </c>
      <c r="I4" s="58" t="str">
        <f t="shared" si="1"/>
        <v xml:space="preserve"> Α.8.3 ΚΑΒΑΛΕΤΑ ΖΩΓΡΑΦΙΚΗΣ</v>
      </c>
    </row>
    <row r="5" spans="1:9" s="2" customFormat="1" ht="16.5" x14ac:dyDescent="0.25">
      <c r="A5" s="97"/>
      <c r="B5" s="25" t="s">
        <v>551</v>
      </c>
      <c r="C5" s="89" t="s">
        <v>12</v>
      </c>
      <c r="D5" s="3">
        <v>6</v>
      </c>
      <c r="E5" s="115">
        <v>465</v>
      </c>
      <c r="F5" s="122">
        <f>E5*D5</f>
        <v>2790</v>
      </c>
      <c r="G5" s="123">
        <f>F5 + (F5*24%)</f>
        <v>3459.6</v>
      </c>
      <c r="I5" s="58" t="str">
        <f t="shared" si="1"/>
        <v xml:space="preserve"> Α.8.4 ΑΡΧΕΙΟΘΗΚΗ ΜΕΤΑΛΛΙΚΗ</v>
      </c>
    </row>
    <row r="6" spans="1:9" s="2" customFormat="1" ht="49.5" x14ac:dyDescent="0.25">
      <c r="A6" s="97"/>
      <c r="B6" s="25" t="s">
        <v>552</v>
      </c>
      <c r="C6" s="89" t="s">
        <v>12</v>
      </c>
      <c r="D6" s="3">
        <v>30</v>
      </c>
      <c r="E6" s="115">
        <v>310</v>
      </c>
      <c r="F6" s="116">
        <f t="shared" ref="F6:F8" si="2">E6*D6</f>
        <v>9300</v>
      </c>
      <c r="G6" s="123">
        <f>F6 + (F6*24%)</f>
        <v>11532</v>
      </c>
      <c r="I6" s="58" t="str">
        <f t="shared" si="1"/>
        <v xml:space="preserve"> Α.8.5 ΣΥΣΤΗΜΑ ΡΑΦΙΕΡΑΣ ΑΠΟΘΗΚΕΥΣΗΣ ΑΡΘΡΩΤΟ ΜΕΤΑΛΛΙΚΟ</v>
      </c>
    </row>
    <row r="7" spans="1:9" s="2" customFormat="1" ht="33" x14ac:dyDescent="0.25">
      <c r="A7" s="97"/>
      <c r="B7" s="13" t="s">
        <v>553</v>
      </c>
      <c r="C7" s="89" t="s">
        <v>12</v>
      </c>
      <c r="D7" s="3">
        <v>4</v>
      </c>
      <c r="E7" s="115">
        <v>445</v>
      </c>
      <c r="F7" s="122">
        <f t="shared" si="2"/>
        <v>1780</v>
      </c>
      <c r="G7" s="123">
        <f>F7 + (F7*24%)</f>
        <v>2207.1999999999998</v>
      </c>
      <c r="I7" s="58" t="str">
        <f t="shared" si="1"/>
        <v xml:space="preserve"> Α.8.6 ΝΕΡΟΧΥΤΗΣ ΜΕΤΑΛΛΙΚΟΣ ΤΥΠΟΥ ΛΑΝΤΖΑ, ΑΝΟΙΧΤΟΣ</v>
      </c>
    </row>
    <row r="8" spans="1:9" s="2" customFormat="1" ht="33" x14ac:dyDescent="0.25">
      <c r="A8" s="97"/>
      <c r="B8" s="25" t="s">
        <v>554</v>
      </c>
      <c r="C8" s="89" t="s">
        <v>12</v>
      </c>
      <c r="D8" s="3">
        <v>2</v>
      </c>
      <c r="E8" s="115">
        <v>1310</v>
      </c>
      <c r="F8" s="122">
        <f t="shared" si="2"/>
        <v>2620</v>
      </c>
      <c r="G8" s="123">
        <f>F8 + (F8*24%)</f>
        <v>3248.8</v>
      </c>
      <c r="I8" s="58" t="str">
        <f t="shared" si="1"/>
        <v xml:space="preserve"> Α.8.7 ΣΧΕΔΙΟΘΗΚΗ ΜΕΤΑΛΛΙΚΗ ΜΕΓΕΘΟΥΣ Α0</v>
      </c>
    </row>
    <row r="9" spans="1:9" s="2" customFormat="1" ht="66" x14ac:dyDescent="0.25">
      <c r="A9" s="95"/>
      <c r="B9" s="12" t="s">
        <v>555</v>
      </c>
      <c r="C9" s="89" t="s">
        <v>12</v>
      </c>
      <c r="D9" s="3">
        <v>2</v>
      </c>
      <c r="E9" s="115">
        <v>445</v>
      </c>
      <c r="F9" s="122">
        <f t="shared" ref="F9:F12" si="3">E9*D9</f>
        <v>890</v>
      </c>
      <c r="G9" s="123">
        <f t="shared" ref="G9:G13" si="4">F9 + (F9*24%)</f>
        <v>1103.5999999999999</v>
      </c>
      <c r="I9" s="58" t="str">
        <f t="shared" si="1"/>
        <v xml:space="preserve">  Α.8.8.1 ― ΣΥΣΤΗΜΑ ΡΑΦΙΕΡΑΣ ΑΠΟΘΗΚΕΥΣΗΣ ΕΛΑΦΡΟΥ ΤΥΠΟΥ DEXION -ΣΥΝΟΛΙΚΟ ΜΗΚΟΣ 4,5Μ (4,6Μ ΕΞΩΤΕΡΙΚΑ) ΒΑΘΟΣ 40 ΕΚ</v>
      </c>
    </row>
    <row r="10" spans="1:9" s="2" customFormat="1" ht="66" x14ac:dyDescent="0.25">
      <c r="A10" s="96"/>
      <c r="B10" s="139" t="s">
        <v>556</v>
      </c>
      <c r="C10" s="89" t="s">
        <v>12</v>
      </c>
      <c r="D10" s="3">
        <v>2</v>
      </c>
      <c r="E10" s="115">
        <v>580</v>
      </c>
      <c r="F10" s="122">
        <f t="shared" si="3"/>
        <v>1160</v>
      </c>
      <c r="G10" s="123">
        <f t="shared" si="4"/>
        <v>1438.4</v>
      </c>
      <c r="I10" s="58" t="str">
        <f t="shared" si="1"/>
        <v xml:space="preserve">  Α.8.8.2  ― ΣΥΣΤΗΜΑ ΡΑΦΙΕΡΑΣ ΑΠΟΘΗΚΕΥΣΗΣ ΕΛΑΦΡΟΥ ΤΥΠΟΥ DEXION-ΜΗΚΟΣ 3,9Μ (4,0Μ ΕΞΩΤΕΡΙΚΑ) ΒΑΘΟΣ 60 ΕΚ</v>
      </c>
    </row>
    <row r="11" spans="1:9" s="2" customFormat="1" ht="66" x14ac:dyDescent="0.25">
      <c r="A11" s="96"/>
      <c r="B11" s="139" t="s">
        <v>557</v>
      </c>
      <c r="C11" s="89" t="s">
        <v>12</v>
      </c>
      <c r="D11" s="3">
        <v>3</v>
      </c>
      <c r="E11" s="115">
        <v>670</v>
      </c>
      <c r="F11" s="122">
        <f t="shared" si="3"/>
        <v>2010</v>
      </c>
      <c r="G11" s="123">
        <f t="shared" si="4"/>
        <v>2492.4</v>
      </c>
      <c r="I11" s="58" t="str">
        <f t="shared" si="1"/>
        <v xml:space="preserve">  Α.8.8.3  ― ΣΥΣΤΗΜΑ ΡΑΦΙΕΡΑΣ ΑΠΟΘΗΚΕΥΣΗΣ ΕΛΑΦΡΟΥ ΤΥΠΟΥ DEXION-ΜΗΚΟΣ 4,5Μ (4,6Μ ΕΞΩΤΕΡΙΚΑ) ΒΑΘΟΣ 60 ΕΚ</v>
      </c>
    </row>
    <row r="12" spans="1:9" s="2" customFormat="1" ht="49.5" x14ac:dyDescent="0.25">
      <c r="A12" s="97"/>
      <c r="B12" s="25" t="s">
        <v>558</v>
      </c>
      <c r="C12" s="89" t="s">
        <v>12</v>
      </c>
      <c r="D12" s="7">
        <v>12</v>
      </c>
      <c r="E12" s="115">
        <v>140</v>
      </c>
      <c r="F12" s="122">
        <f t="shared" si="3"/>
        <v>1680</v>
      </c>
      <c r="G12" s="123">
        <f t="shared" si="4"/>
        <v>2083.1999999999998</v>
      </c>
      <c r="I12" s="58" t="str">
        <f t="shared" si="1"/>
        <v xml:space="preserve"> Α.8.9 ΣΥΣΤΗΜΑ ΔΙΑΧΕΙΡΙΣΗΣ ΑΠΟΡΡΙΜΜΑΤΩΝ ECO DEPO ή ΑΝΑΛΟΓΟ</v>
      </c>
    </row>
    <row r="13" spans="1:9" s="2" customFormat="1" ht="49.5" x14ac:dyDescent="0.25">
      <c r="A13" s="97"/>
      <c r="B13" s="13" t="s">
        <v>559</v>
      </c>
      <c r="C13" s="89" t="s">
        <v>12</v>
      </c>
      <c r="D13" s="3">
        <v>2</v>
      </c>
      <c r="E13" s="119">
        <v>355</v>
      </c>
      <c r="F13" s="116">
        <f>E13*D13</f>
        <v>710</v>
      </c>
      <c r="G13" s="117">
        <f t="shared" si="4"/>
        <v>880.4</v>
      </c>
      <c r="I13" s="58" t="str">
        <f t="shared" si="1"/>
        <v xml:space="preserve"> A.8.10 ΤΡΑΠΕΖΙ ΣΥΜΒΟΥΛΙΟΥ ΜΕ ΣΤΑΘΕΡΗ ΕΠΙΦΑΝΕΙΑ ΚΑΙ ΣΤΑΘΕΡΗ ΒΑΣΗ 260 εκ.</v>
      </c>
    </row>
    <row r="14" spans="1:9" s="2" customFormat="1" ht="49.5" x14ac:dyDescent="0.25">
      <c r="A14" s="97"/>
      <c r="B14" s="13" t="s">
        <v>560</v>
      </c>
      <c r="C14" s="89" t="s">
        <v>12</v>
      </c>
      <c r="D14" s="7">
        <v>1</v>
      </c>
      <c r="E14" s="119">
        <v>355</v>
      </c>
      <c r="F14" s="116">
        <f>E14*D14</f>
        <v>355</v>
      </c>
      <c r="G14" s="117">
        <f>F14 + (F14*24%)</f>
        <v>440.2</v>
      </c>
      <c r="I14" s="58" t="str">
        <f t="shared" si="1"/>
        <v xml:space="preserve"> Α.8.11 ΤΡΑΠΕΖΙ ΣΥΜΒΟΥΛΙΟΥ ΜΕ ΣΤΑΘΕΡΗ ΕΠΙΦΑΝΕΙΑ ΚΑΙ ΣΤΑΘΕΡΗ ΒΑΣΗ 240 εκ.</v>
      </c>
    </row>
    <row r="15" spans="1:9" s="2" customFormat="1" ht="49.5" x14ac:dyDescent="0.25">
      <c r="A15" s="97"/>
      <c r="B15" s="13" t="s">
        <v>561</v>
      </c>
      <c r="C15" s="89" t="s">
        <v>12</v>
      </c>
      <c r="D15" s="7">
        <v>12</v>
      </c>
      <c r="E15" s="119">
        <v>210</v>
      </c>
      <c r="F15" s="116">
        <f>E15*D15</f>
        <v>2520</v>
      </c>
      <c r="G15" s="117">
        <f>F15 + (F15*24%)</f>
        <v>3124.8</v>
      </c>
      <c r="I15" s="58" t="str">
        <f t="shared" si="1"/>
        <v xml:space="preserve"> Α.8.12 ΤΡΟΧΗΛΑΤΗ ΒΑΣΗ ΤΗΛΕΟΡΑΣΗΣ ΑΛΟΥΜΙΝΙΟΥ ΜΕ ΡΥΘΜΙΖΟΜΕΝΟ ΥΨΟΣ 37'-86'</v>
      </c>
    </row>
    <row r="16" spans="1:9" s="2" customFormat="1" ht="33" x14ac:dyDescent="0.25">
      <c r="A16" s="97"/>
      <c r="B16" s="25" t="s">
        <v>562</v>
      </c>
      <c r="C16" s="89" t="s">
        <v>12</v>
      </c>
      <c r="D16" s="3">
        <v>28</v>
      </c>
      <c r="E16" s="115">
        <v>145</v>
      </c>
      <c r="F16" s="116">
        <f>E16*D16</f>
        <v>4060</v>
      </c>
      <c r="G16" s="117">
        <f t="shared" ref="G16" si="5">F16 + (F16*24%)</f>
        <v>5034.3999999999996</v>
      </c>
      <c r="I16" s="58" t="str">
        <f t="shared" si="1"/>
        <v xml:space="preserve"> Β.8.1 ΦΩΤΙΣΤΙΚΟ ΓΡΑΦΕΙΟΥ ΤΕΧΝΟΛΟΓΙΑΣ LED (ΟΠΩΣ Α8.2)</v>
      </c>
    </row>
    <row r="17" spans="1:9" ht="33" x14ac:dyDescent="0.25">
      <c r="A17" s="97"/>
      <c r="B17" s="13" t="s">
        <v>563</v>
      </c>
      <c r="C17" s="94" t="s">
        <v>12</v>
      </c>
      <c r="D17" s="3">
        <v>15</v>
      </c>
      <c r="E17" s="115">
        <v>210</v>
      </c>
      <c r="F17" s="122">
        <f>E17*D17</f>
        <v>3150</v>
      </c>
      <c r="G17" s="123">
        <f>F17 + (F17*24%)</f>
        <v>3906</v>
      </c>
      <c r="I17" s="58" t="str">
        <f t="shared" si="1"/>
        <v xml:space="preserve"> Β.8.2 ΚΑΒΑΛΕΤΑ ΖΩΓΡΑΦΙΚΗΣ (ΟΠΩΣ Α.8.3)</v>
      </c>
    </row>
    <row r="18" spans="1:9" ht="33" x14ac:dyDescent="0.25">
      <c r="A18" s="97"/>
      <c r="B18" s="13" t="s">
        <v>564</v>
      </c>
      <c r="C18" s="89" t="s">
        <v>12</v>
      </c>
      <c r="D18" s="3">
        <v>4</v>
      </c>
      <c r="E18" s="115">
        <v>445</v>
      </c>
      <c r="F18" s="122">
        <f t="shared" ref="F18:F19" si="6">E18*D18</f>
        <v>1780</v>
      </c>
      <c r="G18" s="123">
        <f>F18 + (F18*24%)</f>
        <v>2207.1999999999998</v>
      </c>
      <c r="I18" s="58" t="str">
        <f t="shared" si="1"/>
        <v xml:space="preserve"> Β.8.3 ΝΕΡΟΧΥΤΗΣ ΜΕΤΑΛΛΙΚΟΣ ΤΥΠΟΥ ΛΑΝΤΖΑ, ΑΝΟΙΧΤΟΣ (ΟΠΩΣ Α.8.6)</v>
      </c>
    </row>
    <row r="19" spans="1:9" s="2" customFormat="1" ht="33" x14ac:dyDescent="0.25">
      <c r="A19" s="97"/>
      <c r="B19" s="25" t="s">
        <v>565</v>
      </c>
      <c r="C19" s="89" t="s">
        <v>12</v>
      </c>
      <c r="D19" s="3">
        <v>2</v>
      </c>
      <c r="E19" s="115">
        <v>1310</v>
      </c>
      <c r="F19" s="122">
        <f t="shared" si="6"/>
        <v>2620</v>
      </c>
      <c r="G19" s="123">
        <f>F19 + (F19*24%)</f>
        <v>3248.8</v>
      </c>
      <c r="I19" s="58" t="str">
        <f t="shared" si="1"/>
        <v xml:space="preserve"> Β.8.4 ΣΧΕΔΙΟΘΗΚΗ ΜΕΤΑΛΛΙΚΗ ΜΕΓΕΘΟΥΣ Α0 (ΟΠΩΣ Α.8.7)</v>
      </c>
    </row>
    <row r="20" spans="1:9" ht="66" x14ac:dyDescent="0.25">
      <c r="A20" s="187"/>
      <c r="B20" s="12" t="s">
        <v>566</v>
      </c>
      <c r="C20" s="89" t="s">
        <v>12</v>
      </c>
      <c r="D20" s="3">
        <v>1</v>
      </c>
      <c r="E20" s="115">
        <v>445</v>
      </c>
      <c r="F20" s="122">
        <f t="shared" ref="F20:F23" si="7">E20*D20</f>
        <v>445</v>
      </c>
      <c r="G20" s="123">
        <f t="shared" ref="G20:G23" si="8">F20 + (F20*24%)</f>
        <v>551.79999999999995</v>
      </c>
      <c r="I20" s="58" t="str">
        <f t="shared" si="1"/>
        <v xml:space="preserve">  Β.8.5.1 ― ΣΥΣΤΗΜΑ ΡΑΦΙΕΡΑΣ ΑΠΟΘΗΚΕΥΣΗΣ ΕΛΑΦΡΟΥ ΤΥΠΟΥ DEXION (ΟΠΩΣ Α.8.8)- ΜΗΚΟΣ 4,5Μ (4,6Μ ΕΞΩΤΕΡΙΚΑ) ΒΑΘΟΣ 40 ΕΚ</v>
      </c>
    </row>
    <row r="21" spans="1:9" ht="66" x14ac:dyDescent="0.25">
      <c r="A21" s="188"/>
      <c r="B21" s="139" t="s">
        <v>567</v>
      </c>
      <c r="C21" s="89" t="s">
        <v>12</v>
      </c>
      <c r="D21" s="3">
        <v>9</v>
      </c>
      <c r="E21" s="115">
        <v>380</v>
      </c>
      <c r="F21" s="122">
        <f t="shared" si="7"/>
        <v>3420</v>
      </c>
      <c r="G21" s="123">
        <f t="shared" si="8"/>
        <v>4240.8</v>
      </c>
      <c r="I21" s="58" t="str">
        <f t="shared" si="1"/>
        <v xml:space="preserve">  Β.8.5.2  ― ΣΥΣΤΗΜΑ ΡΑΦΙΕΡΑΣ ΑΠΟΘΗΚΕΥΣΗΣ ΕΛΑΦΡΟΥ ΤΥΠΟΥ DEXION (ΟΠΩΣ Α.8.8)-ΜΗΚΟΣ 2,4Μ (2,5Μ ΕΞΩΤΕΡΙΚΑ) ΒΑΘΟΣ 60 ΕΚ</v>
      </c>
    </row>
    <row r="22" spans="1:9" ht="66" x14ac:dyDescent="0.25">
      <c r="A22" s="96"/>
      <c r="B22" s="139" t="s">
        <v>568</v>
      </c>
      <c r="C22" s="89" t="s">
        <v>12</v>
      </c>
      <c r="D22" s="3">
        <v>3</v>
      </c>
      <c r="E22" s="115">
        <v>580</v>
      </c>
      <c r="F22" s="122">
        <f t="shared" si="7"/>
        <v>1740</v>
      </c>
      <c r="G22" s="123">
        <f t="shared" si="8"/>
        <v>2157.6</v>
      </c>
      <c r="I22" s="58" t="str">
        <f t="shared" si="1"/>
        <v xml:space="preserve">  Β.8.5.3  ― ΣΥΣΤΗΜΑ ΡΑΦΙΕΡΑΣ ΑΠΟΘΗΚΕΥΣΗΣ ΕΛΑΦΡΟΥ ΤΥΠΟΥ DEXION (ΟΠΩΣ Α.8.8)-ΜΗΚΟΣ 3,9Μ (4,0Μ ΕΞΩΤΕΡΙΚΑ) ΒΑΘΟΣ 60 ΕΚ</v>
      </c>
    </row>
    <row r="23" spans="1:9" ht="49.5" x14ac:dyDescent="0.25">
      <c r="A23" s="97"/>
      <c r="B23" s="25" t="s">
        <v>569</v>
      </c>
      <c r="C23" s="89" t="s">
        <v>12</v>
      </c>
      <c r="D23" s="7">
        <v>12</v>
      </c>
      <c r="E23" s="115">
        <v>140</v>
      </c>
      <c r="F23" s="122">
        <f t="shared" si="7"/>
        <v>1680</v>
      </c>
      <c r="G23" s="123">
        <f t="shared" si="8"/>
        <v>2083.1999999999998</v>
      </c>
      <c r="I23" s="58" t="str">
        <f t="shared" si="1"/>
        <v xml:space="preserve"> Β.8.6 ΣΥΣΤΗΜΑ ΔΙΑΧΕΙΡΙΣΗΣ ΑΠΟΡΡΙΜΜΑΤΩΝ ECO DEPO ή ΑΝΑΛΟΓΟ (ΟΠΩΣ Α.8.9)</v>
      </c>
    </row>
    <row r="24" spans="1:9" ht="49.5" x14ac:dyDescent="0.25">
      <c r="A24" s="97"/>
      <c r="B24" s="13" t="s">
        <v>570</v>
      </c>
      <c r="C24" s="89" t="s">
        <v>12</v>
      </c>
      <c r="D24" s="7">
        <v>8</v>
      </c>
      <c r="E24" s="119">
        <v>210</v>
      </c>
      <c r="F24" s="116">
        <f>E24*D24</f>
        <v>1680</v>
      </c>
      <c r="G24" s="117">
        <f>F24 + (F24*24%)</f>
        <v>2083.1999999999998</v>
      </c>
      <c r="I24" s="58" t="str">
        <f t="shared" si="1"/>
        <v xml:space="preserve"> Β.8.7 ΤΡΟΧΗΛΑΤΗ ΒΑΣΗ ΤΗΛΕΟΡΑΣΗΣ ΑΛΟΥΜΙΝΙΟΥ ΜΕ ΡΥΘΜΙΖΟΜΕΝΟ ΥΨΟΣ 37'-86' (ΟΠΩΣ Α.8.12)</v>
      </c>
    </row>
    <row r="25" spans="1:9" ht="49.5" x14ac:dyDescent="0.25">
      <c r="A25" s="97"/>
      <c r="B25" s="25" t="s">
        <v>571</v>
      </c>
      <c r="C25" s="89" t="s">
        <v>12</v>
      </c>
      <c r="D25" s="7">
        <v>12</v>
      </c>
      <c r="E25" s="115">
        <v>140</v>
      </c>
      <c r="F25" s="122">
        <f t="shared" ref="F25" si="9">E25*D25</f>
        <v>1680</v>
      </c>
      <c r="G25" s="123">
        <f t="shared" ref="G25" si="10">F25 + (F25*24%)</f>
        <v>2083.1999999999998</v>
      </c>
      <c r="I25" s="58" t="str">
        <f t="shared" si="1"/>
        <v xml:space="preserve"> Γ.8.1 ΣΥΣΤΗΜΑ ΔΙΑΧΕΙΡΙΣΗΣ ΑΠΟΡΡΙΜΜΑΤΩΝ ECO DEPO ή ΑΝΑΛΟΓΟ (ΟΠΩΣ Α.8.9)</v>
      </c>
    </row>
    <row r="26" spans="1:9" ht="33" x14ac:dyDescent="0.25">
      <c r="A26" s="50"/>
      <c r="B26" s="25" t="s">
        <v>572</v>
      </c>
      <c r="C26" s="89" t="s">
        <v>189</v>
      </c>
      <c r="D26" s="3">
        <v>1</v>
      </c>
      <c r="E26" s="119">
        <v>95890</v>
      </c>
      <c r="F26" s="116">
        <f>E26*D26</f>
        <v>95890</v>
      </c>
      <c r="G26" s="117">
        <f>F26 + (F26*18%)</f>
        <v>113150.2</v>
      </c>
      <c r="I26" s="58" t="str">
        <f t="shared" si="1"/>
        <v xml:space="preserve"> Γ.8.2 ΣΥΣΤΗΜΑ ΤΥΠΟΠΟΙΗΜΕΝΩΝ ΑΡΘΡΩΤΩΝ ΠΑΝΕΛ ΓΙΑ ΕΚΘΕΣΕΙΣ</v>
      </c>
    </row>
    <row r="27" spans="1:9" ht="66" x14ac:dyDescent="0.25">
      <c r="A27" s="99"/>
      <c r="B27" s="140" t="s">
        <v>573</v>
      </c>
      <c r="C27" s="98" t="s">
        <v>189</v>
      </c>
      <c r="D27" s="141">
        <v>1</v>
      </c>
      <c r="E27" s="142">
        <v>36000</v>
      </c>
      <c r="F27" s="143">
        <f t="shared" ref="F27" si="11">E27*D27</f>
        <v>36000</v>
      </c>
      <c r="G27" s="144">
        <f>F27 + (F27*18%)</f>
        <v>42480</v>
      </c>
      <c r="I27" s="58" t="str">
        <f t="shared" si="1"/>
        <v xml:space="preserve"> Γ.8.3 ΣΥΣΤΗΜΑ ΕΚΘΕΣΙΑΚΟΥ ΦΩΤΙΣΜΟΥ ΣΕ ΚΡΕΜΑΣΤΕΣ ΡΑΓΕΣ ΜΕ ΣΠΟΤ ΤΕΧΝΟΛΟΓΙΑΣ LED COB ΚΑΙ ΓΡΑΜΜΙΚΑ ΦΩΤΙΣΤΙΚΑ LED</v>
      </c>
    </row>
    <row r="28" spans="1:9" ht="33" x14ac:dyDescent="0.25">
      <c r="A28" s="97"/>
      <c r="B28" s="25" t="s">
        <v>574</v>
      </c>
      <c r="C28" s="89" t="s">
        <v>534</v>
      </c>
      <c r="D28" s="3">
        <v>1</v>
      </c>
      <c r="E28" s="119">
        <v>34000</v>
      </c>
      <c r="F28" s="122">
        <f t="shared" ref="F28:F30" si="12">E28*D28</f>
        <v>34000</v>
      </c>
      <c r="G28" s="123">
        <f t="shared" ref="G28:G30" si="13">F28 + (F28*24%)</f>
        <v>42160</v>
      </c>
      <c r="I28" s="58" t="str">
        <f t="shared" si="1"/>
        <v xml:space="preserve"> Δ.8.1 ΕΡΓΑΛΕΙΟΜΗΧΑΝΗ CNC ROUTER 3 ΑΞΟΝΩΝ</v>
      </c>
    </row>
    <row r="29" spans="1:9" ht="16.5" x14ac:dyDescent="0.25">
      <c r="A29" s="97"/>
      <c r="B29" s="25" t="s">
        <v>575</v>
      </c>
      <c r="C29" s="89" t="s">
        <v>534</v>
      </c>
      <c r="D29" s="3">
        <v>2</v>
      </c>
      <c r="E29" s="119">
        <v>33000</v>
      </c>
      <c r="F29" s="122">
        <f t="shared" si="12"/>
        <v>66000</v>
      </c>
      <c r="G29" s="123">
        <f t="shared" si="13"/>
        <v>81840</v>
      </c>
      <c r="I29" s="58" t="str">
        <f t="shared" si="1"/>
        <v xml:space="preserve"> Δ.8.2 LASER CUTTER</v>
      </c>
    </row>
    <row r="30" spans="1:9" ht="49.5" x14ac:dyDescent="0.25">
      <c r="A30" s="97"/>
      <c r="B30" s="25" t="s">
        <v>576</v>
      </c>
      <c r="C30" s="89" t="s">
        <v>534</v>
      </c>
      <c r="D30" s="3">
        <v>1</v>
      </c>
      <c r="E30" s="119">
        <v>11500</v>
      </c>
      <c r="F30" s="116">
        <f t="shared" si="12"/>
        <v>11500</v>
      </c>
      <c r="G30" s="117">
        <f t="shared" si="13"/>
        <v>14260</v>
      </c>
      <c r="I30" s="58" t="str">
        <f t="shared" si="1"/>
        <v xml:space="preserve"> Δ.8.3 3D PRINTER ΓΙΑ ΜΟΝΟΚΟΜΜΑΤΕΣ ΕΚΤΥΠΩΣΕΙΣ ΜΕΓΑΛΟΥ ΜΕΓΕΘΟΥΣ</v>
      </c>
    </row>
    <row r="31" spans="1:9" ht="16.5" x14ac:dyDescent="0.25">
      <c r="A31" s="97"/>
      <c r="B31" s="25" t="s">
        <v>577</v>
      </c>
      <c r="C31" s="89" t="s">
        <v>534</v>
      </c>
      <c r="D31" s="3">
        <v>19</v>
      </c>
      <c r="E31" s="119">
        <v>1200.06</v>
      </c>
      <c r="F31" s="116">
        <f>E31*D31</f>
        <v>22801.14</v>
      </c>
      <c r="G31" s="117">
        <f>F31 + (F31*24%)</f>
        <v>28273.4136</v>
      </c>
      <c r="I31" s="58" t="str">
        <f t="shared" si="1"/>
        <v xml:space="preserve"> Δ.8.5 ΕΠΙΤΡΑΠΕΖΙΟΙ ΥΠΟΛΟΓΙΣΤΕΣ</v>
      </c>
    </row>
  </sheetData>
  <mergeCells count="1">
    <mergeCell ref="A20:A21"/>
  </mergeCells>
  <hyperlinks>
    <hyperlink ref="B8" r:id="rId1" tooltip="Para-Dome-Softbox-Small" display="https://www.blk.gr/index.php?view=view_products&amp;option=Reflectors_Umbrellas&amp;item=4160432985&amp;lang=el" xr:uid="{C262F26F-E3CC-4BC6-876D-5A2CA9B9F58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4A22D-A69C-6B49-91ED-3DE0B1F0F909}">
  <sheetPr codeName="Φύλλο2">
    <pageSetUpPr fitToPage="1"/>
  </sheetPr>
  <dimension ref="A1:I49"/>
  <sheetViews>
    <sheetView topLeftCell="A47" zoomScale="110" zoomScaleNormal="110" workbookViewId="0">
      <selection activeCell="B47" sqref="B47"/>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ΕΙΔΗ'!A8</f>
        <v>ΤΜΗΜΑ 1: "ΤΥΠΟΠΟΙΗΜΕΝΟΣ ΕΞΟΠΛΙΣΜΟΣ ΓΕΝΙΚΗΣ ΧΡΗΣΗΣ"</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8" x14ac:dyDescent="0.25">
      <c r="A8" s="167" t="s">
        <v>3</v>
      </c>
      <c r="B8" s="168"/>
      <c r="C8" s="168"/>
      <c r="D8" s="168"/>
      <c r="E8" s="168"/>
      <c r="F8" s="168"/>
      <c r="G8" s="169"/>
      <c r="I8" s="60"/>
    </row>
    <row r="9" spans="1:9" s="55" customFormat="1" ht="179.25" x14ac:dyDescent="0.25">
      <c r="A9" s="11" t="s">
        <v>11</v>
      </c>
      <c r="B9" s="25" t="s">
        <v>235</v>
      </c>
      <c r="C9" s="89" t="s">
        <v>12</v>
      </c>
      <c r="D9" s="6">
        <v>75</v>
      </c>
      <c r="E9" s="112">
        <v>480</v>
      </c>
      <c r="F9" s="113">
        <f>E9*D9</f>
        <v>36000</v>
      </c>
      <c r="G9" s="114">
        <f t="shared" ref="G9" si="0">F9 + (F9*24%)</f>
        <v>44640</v>
      </c>
      <c r="I9" s="62"/>
    </row>
    <row r="10" spans="1:9" s="2" customFormat="1" ht="156" customHeight="1" x14ac:dyDescent="0.25">
      <c r="A10" s="156" t="s">
        <v>13</v>
      </c>
      <c r="B10" s="13" t="s">
        <v>236</v>
      </c>
      <c r="C10" s="89" t="s">
        <v>12</v>
      </c>
      <c r="D10" s="3">
        <v>380</v>
      </c>
      <c r="E10" s="115">
        <v>154.5</v>
      </c>
      <c r="F10" s="116">
        <f>E10*D10</f>
        <v>58710</v>
      </c>
      <c r="G10" s="117">
        <f>F10 + (F10*24%)</f>
        <v>72800.399999999994</v>
      </c>
      <c r="I10" s="58"/>
    </row>
    <row r="11" spans="1:9" s="2" customFormat="1" ht="160.5" customHeight="1" x14ac:dyDescent="0.25">
      <c r="A11" s="198" t="s">
        <v>14</v>
      </c>
      <c r="B11" s="189" t="s">
        <v>247</v>
      </c>
      <c r="C11" s="189"/>
      <c r="D11" s="189"/>
      <c r="E11" s="189"/>
      <c r="F11" s="189"/>
      <c r="G11" s="189"/>
      <c r="I11" s="58"/>
    </row>
    <row r="12" spans="1:9" s="2" customFormat="1" ht="16.5" x14ac:dyDescent="0.25">
      <c r="A12" s="198"/>
      <c r="B12" s="118" t="s">
        <v>207</v>
      </c>
      <c r="C12" s="89" t="s">
        <v>12</v>
      </c>
      <c r="D12" s="3">
        <v>2</v>
      </c>
      <c r="E12" s="119">
        <v>2700</v>
      </c>
      <c r="F12" s="116">
        <f t="shared" ref="F12:F16" si="1">E12*D12</f>
        <v>5400</v>
      </c>
      <c r="G12" s="117">
        <f>F12 + (F12*24%)</f>
        <v>6696</v>
      </c>
      <c r="I12" s="58"/>
    </row>
    <row r="13" spans="1:9" s="2" customFormat="1" ht="16.5" x14ac:dyDescent="0.25">
      <c r="A13" s="198"/>
      <c r="B13" s="118" t="s">
        <v>208</v>
      </c>
      <c r="C13" s="89" t="s">
        <v>12</v>
      </c>
      <c r="D13" s="3">
        <v>1</v>
      </c>
      <c r="E13" s="119">
        <v>3700</v>
      </c>
      <c r="F13" s="116">
        <f t="shared" si="1"/>
        <v>3700</v>
      </c>
      <c r="G13" s="117">
        <f>F13 + (F13*24%)</f>
        <v>4588</v>
      </c>
      <c r="I13" s="58"/>
    </row>
    <row r="14" spans="1:9" s="2" customFormat="1" ht="16.5" x14ac:dyDescent="0.25">
      <c r="A14" s="198"/>
      <c r="B14" s="118" t="s">
        <v>209</v>
      </c>
      <c r="C14" s="89" t="s">
        <v>12</v>
      </c>
      <c r="D14" s="3">
        <v>1</v>
      </c>
      <c r="E14" s="119">
        <v>1900</v>
      </c>
      <c r="F14" s="116">
        <f t="shared" si="1"/>
        <v>1900</v>
      </c>
      <c r="G14" s="117">
        <f>F14 + (F14*24%)</f>
        <v>2356</v>
      </c>
      <c r="I14" s="58"/>
    </row>
    <row r="15" spans="1:9" s="2" customFormat="1" ht="16.5" x14ac:dyDescent="0.25">
      <c r="A15" s="198"/>
      <c r="B15" s="118" t="s">
        <v>210</v>
      </c>
      <c r="C15" s="89" t="s">
        <v>12</v>
      </c>
      <c r="D15" s="3">
        <v>1</v>
      </c>
      <c r="E15" s="119">
        <v>1500</v>
      </c>
      <c r="F15" s="116">
        <f t="shared" si="1"/>
        <v>1500</v>
      </c>
      <c r="G15" s="117">
        <f t="shared" ref="G15:G16" si="2">F15 + (F15*24%)</f>
        <v>1860</v>
      </c>
      <c r="I15" s="58"/>
    </row>
    <row r="16" spans="1:9" s="2" customFormat="1" ht="16.5" x14ac:dyDescent="0.25">
      <c r="A16" s="198"/>
      <c r="B16" s="118" t="s">
        <v>211</v>
      </c>
      <c r="C16" s="89" t="s">
        <v>12</v>
      </c>
      <c r="D16" s="3">
        <v>1</v>
      </c>
      <c r="E16" s="119">
        <v>938</v>
      </c>
      <c r="F16" s="116">
        <f t="shared" si="1"/>
        <v>938</v>
      </c>
      <c r="G16" s="117">
        <f t="shared" si="2"/>
        <v>1163.1199999999999</v>
      </c>
      <c r="I16" s="58"/>
    </row>
    <row r="17" spans="1:9" s="2" customFormat="1" ht="151.5" customHeight="1" x14ac:dyDescent="0.25">
      <c r="A17" s="198" t="s">
        <v>15</v>
      </c>
      <c r="B17" s="189" t="s">
        <v>248</v>
      </c>
      <c r="C17" s="189"/>
      <c r="D17" s="189"/>
      <c r="E17" s="189"/>
      <c r="F17" s="189"/>
      <c r="G17" s="189"/>
      <c r="I17" s="58"/>
    </row>
    <row r="18" spans="1:9" s="2" customFormat="1" ht="16.5" x14ac:dyDescent="0.25">
      <c r="A18" s="198"/>
      <c r="B18" s="118" t="s">
        <v>212</v>
      </c>
      <c r="C18" s="94" t="s">
        <v>12</v>
      </c>
      <c r="D18" s="10">
        <v>4</v>
      </c>
      <c r="E18" s="112">
        <v>1048</v>
      </c>
      <c r="F18" s="120">
        <f t="shared" ref="F18:F23" si="3">E18*D18</f>
        <v>4192</v>
      </c>
      <c r="G18" s="121">
        <f t="shared" ref="G18:G26" si="4">F18 + (F18*24%)</f>
        <v>5198.08</v>
      </c>
      <c r="I18" s="58"/>
    </row>
    <row r="19" spans="1:9" s="2" customFormat="1" ht="16.5" x14ac:dyDescent="0.25">
      <c r="A19" s="198"/>
      <c r="B19" s="118" t="s">
        <v>213</v>
      </c>
      <c r="C19" s="94" t="s">
        <v>12</v>
      </c>
      <c r="D19" s="10">
        <v>1</v>
      </c>
      <c r="E19" s="112">
        <v>2026</v>
      </c>
      <c r="F19" s="120">
        <f t="shared" si="3"/>
        <v>2026</v>
      </c>
      <c r="G19" s="121">
        <f t="shared" si="4"/>
        <v>2512.2399999999998</v>
      </c>
      <c r="I19" s="58"/>
    </row>
    <row r="20" spans="1:9" s="2" customFormat="1" ht="16.5" x14ac:dyDescent="0.25">
      <c r="A20" s="198"/>
      <c r="B20" s="118" t="s">
        <v>214</v>
      </c>
      <c r="C20" s="94" t="s">
        <v>12</v>
      </c>
      <c r="D20" s="10">
        <v>1</v>
      </c>
      <c r="E20" s="112">
        <v>2026</v>
      </c>
      <c r="F20" s="120">
        <f t="shared" si="3"/>
        <v>2026</v>
      </c>
      <c r="G20" s="121">
        <f t="shared" si="4"/>
        <v>2512.2399999999998</v>
      </c>
      <c r="I20" s="58"/>
    </row>
    <row r="21" spans="1:9" s="2" customFormat="1" ht="16.5" x14ac:dyDescent="0.25">
      <c r="A21" s="198"/>
      <c r="B21" s="118" t="s">
        <v>215</v>
      </c>
      <c r="C21" s="94" t="s">
        <v>12</v>
      </c>
      <c r="D21" s="10">
        <v>8</v>
      </c>
      <c r="E21" s="112">
        <v>452</v>
      </c>
      <c r="F21" s="120">
        <f t="shared" si="3"/>
        <v>3616</v>
      </c>
      <c r="G21" s="121">
        <f t="shared" si="4"/>
        <v>4483.84</v>
      </c>
      <c r="I21" s="58"/>
    </row>
    <row r="22" spans="1:9" s="2" customFormat="1" ht="82.5" x14ac:dyDescent="0.25">
      <c r="A22" s="198"/>
      <c r="B22" s="118" t="s">
        <v>216</v>
      </c>
      <c r="C22" s="94" t="s">
        <v>12</v>
      </c>
      <c r="D22" s="10">
        <v>6</v>
      </c>
      <c r="E22" s="112">
        <v>144</v>
      </c>
      <c r="F22" s="120">
        <f t="shared" si="3"/>
        <v>864</v>
      </c>
      <c r="G22" s="121">
        <f t="shared" si="4"/>
        <v>1071.3599999999999</v>
      </c>
      <c r="I22" s="58"/>
    </row>
    <row r="23" spans="1:9" s="2" customFormat="1" ht="82.5" x14ac:dyDescent="0.25">
      <c r="A23" s="198"/>
      <c r="B23" s="118" t="s">
        <v>217</v>
      </c>
      <c r="C23" s="94" t="s">
        <v>12</v>
      </c>
      <c r="D23" s="10">
        <v>5</v>
      </c>
      <c r="E23" s="112">
        <v>82</v>
      </c>
      <c r="F23" s="120">
        <f t="shared" si="3"/>
        <v>410</v>
      </c>
      <c r="G23" s="121">
        <f t="shared" si="4"/>
        <v>508.4</v>
      </c>
      <c r="I23" s="58"/>
    </row>
    <row r="24" spans="1:9" s="2" customFormat="1" ht="129.75" x14ac:dyDescent="0.25">
      <c r="A24" s="156" t="s">
        <v>16</v>
      </c>
      <c r="B24" s="25" t="s">
        <v>237</v>
      </c>
      <c r="C24" s="89" t="s">
        <v>12</v>
      </c>
      <c r="D24" s="3">
        <v>23</v>
      </c>
      <c r="E24" s="115">
        <v>300</v>
      </c>
      <c r="F24" s="116">
        <f>E24*D24</f>
        <v>6900</v>
      </c>
      <c r="G24" s="117">
        <f t="shared" si="4"/>
        <v>8556</v>
      </c>
      <c r="I24" s="58"/>
    </row>
    <row r="25" spans="1:9" s="2" customFormat="1" ht="99" x14ac:dyDescent="0.25">
      <c r="A25" s="156" t="s">
        <v>17</v>
      </c>
      <c r="B25" s="25" t="s">
        <v>218</v>
      </c>
      <c r="C25" s="89" t="s">
        <v>12</v>
      </c>
      <c r="D25" s="3">
        <v>16</v>
      </c>
      <c r="E25" s="115">
        <v>206</v>
      </c>
      <c r="F25" s="116">
        <f>E25*D25</f>
        <v>3296</v>
      </c>
      <c r="G25" s="117">
        <f t="shared" si="4"/>
        <v>4087.04</v>
      </c>
      <c r="I25" s="58"/>
    </row>
    <row r="26" spans="1:9" s="2" customFormat="1" ht="181.5" x14ac:dyDescent="0.25">
      <c r="A26" s="156" t="s">
        <v>18</v>
      </c>
      <c r="B26" s="25" t="s">
        <v>238</v>
      </c>
      <c r="C26" s="89" t="s">
        <v>12</v>
      </c>
      <c r="D26" s="3">
        <v>6</v>
      </c>
      <c r="E26" s="115">
        <v>365</v>
      </c>
      <c r="F26" s="116">
        <f>E26*D26</f>
        <v>2190</v>
      </c>
      <c r="G26" s="117">
        <f t="shared" si="4"/>
        <v>2715.6</v>
      </c>
      <c r="I26" s="58"/>
    </row>
    <row r="27" spans="1:9" s="9" customFormat="1" ht="88.5" customHeight="1" x14ac:dyDescent="0.25">
      <c r="A27" s="11" t="s">
        <v>19</v>
      </c>
      <c r="B27" s="13" t="s">
        <v>219</v>
      </c>
      <c r="C27" s="89" t="s">
        <v>12</v>
      </c>
      <c r="D27" s="7">
        <v>21</v>
      </c>
      <c r="E27" s="115">
        <v>150</v>
      </c>
      <c r="F27" s="122">
        <f>E27*D27</f>
        <v>3150</v>
      </c>
      <c r="G27" s="123">
        <f>F27 + (F27*24%)</f>
        <v>3906</v>
      </c>
      <c r="I27" s="63"/>
    </row>
    <row r="28" spans="1:9" x14ac:dyDescent="0.25">
      <c r="A28" s="185" t="s">
        <v>20</v>
      </c>
      <c r="B28" s="185"/>
      <c r="C28" s="185"/>
      <c r="D28" s="185"/>
      <c r="E28" s="185"/>
      <c r="F28" s="185"/>
      <c r="G28" s="124">
        <f>SUM(G18:G27,G12:G16,G9:G10)</f>
        <v>169654.32</v>
      </c>
    </row>
    <row r="29" spans="1:9" ht="135.75" customHeight="1" x14ac:dyDescent="0.25">
      <c r="A29" s="167" t="s">
        <v>125</v>
      </c>
      <c r="B29" s="168"/>
      <c r="C29" s="168"/>
      <c r="D29" s="168"/>
      <c r="E29" s="168"/>
      <c r="F29" s="168"/>
      <c r="G29" s="169"/>
    </row>
    <row r="30" spans="1:9" s="2" customFormat="1" ht="129.75" x14ac:dyDescent="0.25">
      <c r="A30" s="11" t="s">
        <v>126</v>
      </c>
      <c r="B30" s="25" t="s">
        <v>249</v>
      </c>
      <c r="C30" s="89" t="s">
        <v>12</v>
      </c>
      <c r="D30" s="6">
        <v>82</v>
      </c>
      <c r="E30" s="112">
        <v>439</v>
      </c>
      <c r="F30" s="113">
        <f>E30*D30</f>
        <v>35998</v>
      </c>
      <c r="G30" s="114">
        <f t="shared" ref="G30" si="5">F30 + (F30*24%)</f>
        <v>44637.520000000004</v>
      </c>
      <c r="I30" s="58"/>
    </row>
    <row r="31" spans="1:9" ht="113.25" x14ac:dyDescent="0.25">
      <c r="A31" s="156" t="s">
        <v>127</v>
      </c>
      <c r="B31" s="25" t="s">
        <v>239</v>
      </c>
      <c r="C31" s="89" t="s">
        <v>12</v>
      </c>
      <c r="D31" s="3">
        <v>230</v>
      </c>
      <c r="E31" s="115">
        <v>154.5</v>
      </c>
      <c r="F31" s="116">
        <f>E31*D31</f>
        <v>35535</v>
      </c>
      <c r="G31" s="117">
        <f>F31 + (F31*24%)</f>
        <v>44063.4</v>
      </c>
    </row>
    <row r="32" spans="1:9" ht="88.5" customHeight="1" x14ac:dyDescent="0.25">
      <c r="A32" s="156" t="s">
        <v>128</v>
      </c>
      <c r="B32" s="25" t="s">
        <v>250</v>
      </c>
      <c r="C32" s="89" t="s">
        <v>12</v>
      </c>
      <c r="D32" s="3">
        <v>47</v>
      </c>
      <c r="E32" s="115">
        <v>160</v>
      </c>
      <c r="F32" s="116">
        <f>E32*D32</f>
        <v>7520</v>
      </c>
      <c r="G32" s="117">
        <f>F32 + (F32*24%)</f>
        <v>9324.7999999999993</v>
      </c>
    </row>
    <row r="33" spans="1:7" x14ac:dyDescent="0.25">
      <c r="A33" s="198" t="s">
        <v>129</v>
      </c>
      <c r="B33" s="189" t="s">
        <v>251</v>
      </c>
      <c r="C33" s="189"/>
      <c r="D33" s="189"/>
      <c r="E33" s="189"/>
      <c r="F33" s="189"/>
      <c r="G33" s="189"/>
    </row>
    <row r="34" spans="1:7" ht="16.5" x14ac:dyDescent="0.25">
      <c r="A34" s="198"/>
      <c r="B34" s="118" t="s">
        <v>220</v>
      </c>
      <c r="C34" s="89" t="s">
        <v>12</v>
      </c>
      <c r="D34" s="3">
        <v>2</v>
      </c>
      <c r="E34" s="119">
        <v>3700</v>
      </c>
      <c r="F34" s="116">
        <f t="shared" ref="F34:F36" si="6">E34*D34</f>
        <v>7400</v>
      </c>
      <c r="G34" s="117">
        <f>F34 + (F34*24%)</f>
        <v>9176</v>
      </c>
    </row>
    <row r="35" spans="1:7" ht="16.5" x14ac:dyDescent="0.25">
      <c r="A35" s="198"/>
      <c r="B35" s="118" t="s">
        <v>221</v>
      </c>
      <c r="C35" s="89" t="s">
        <v>12</v>
      </c>
      <c r="D35" s="3">
        <v>4</v>
      </c>
      <c r="E35" s="119">
        <v>1945</v>
      </c>
      <c r="F35" s="116">
        <f t="shared" si="6"/>
        <v>7780</v>
      </c>
      <c r="G35" s="117">
        <f>F35 + (F35*24%)</f>
        <v>9647.2000000000007</v>
      </c>
    </row>
    <row r="36" spans="1:7" ht="15" customHeight="1" x14ac:dyDescent="0.25">
      <c r="A36" s="198"/>
      <c r="B36" s="118" t="s">
        <v>222</v>
      </c>
      <c r="C36" s="89" t="s">
        <v>12</v>
      </c>
      <c r="D36" s="3">
        <v>12</v>
      </c>
      <c r="E36" s="119">
        <v>1100</v>
      </c>
      <c r="F36" s="116">
        <f t="shared" si="6"/>
        <v>13200</v>
      </c>
      <c r="G36" s="117">
        <f t="shared" ref="G36" si="7">F36 + (F36*24%)</f>
        <v>16368</v>
      </c>
    </row>
    <row r="37" spans="1:7" x14ac:dyDescent="0.25">
      <c r="A37" s="198" t="s">
        <v>130</v>
      </c>
      <c r="B37" s="189" t="s">
        <v>252</v>
      </c>
      <c r="C37" s="189"/>
      <c r="D37" s="189"/>
      <c r="E37" s="189"/>
      <c r="F37" s="189"/>
      <c r="G37" s="189"/>
    </row>
    <row r="38" spans="1:7" ht="16.5" x14ac:dyDescent="0.25">
      <c r="A38" s="198"/>
      <c r="B38" s="118" t="s">
        <v>223</v>
      </c>
      <c r="C38" s="89" t="s">
        <v>12</v>
      </c>
      <c r="D38" s="3">
        <v>3</v>
      </c>
      <c r="E38" s="119">
        <v>1050</v>
      </c>
      <c r="F38" s="116">
        <f t="shared" ref="F38:F43" si="8">E38*D38</f>
        <v>3150</v>
      </c>
      <c r="G38" s="117">
        <f t="shared" ref="G38:G46" si="9">F38 + (F38*24%)</f>
        <v>3906</v>
      </c>
    </row>
    <row r="39" spans="1:7" ht="16.5" x14ac:dyDescent="0.25">
      <c r="A39" s="198"/>
      <c r="B39" s="118" t="s">
        <v>224</v>
      </c>
      <c r="C39" s="89" t="s">
        <v>12</v>
      </c>
      <c r="D39" s="3">
        <v>1</v>
      </c>
      <c r="E39" s="119">
        <v>3074</v>
      </c>
      <c r="F39" s="116">
        <f t="shared" si="8"/>
        <v>3074</v>
      </c>
      <c r="G39" s="117">
        <f t="shared" si="9"/>
        <v>3811.76</v>
      </c>
    </row>
    <row r="40" spans="1:7" ht="16.5" x14ac:dyDescent="0.25">
      <c r="A40" s="198"/>
      <c r="B40" s="118" t="s">
        <v>225</v>
      </c>
      <c r="C40" s="89" t="s">
        <v>12</v>
      </c>
      <c r="D40" s="3">
        <v>2</v>
      </c>
      <c r="E40" s="119">
        <v>2026</v>
      </c>
      <c r="F40" s="116">
        <f t="shared" si="8"/>
        <v>4052</v>
      </c>
      <c r="G40" s="117">
        <f t="shared" si="9"/>
        <v>5024.4799999999996</v>
      </c>
    </row>
    <row r="41" spans="1:7" ht="16.5" x14ac:dyDescent="0.25">
      <c r="A41" s="198"/>
      <c r="B41" s="118" t="s">
        <v>226</v>
      </c>
      <c r="C41" s="89" t="s">
        <v>12</v>
      </c>
      <c r="D41" s="3">
        <v>10</v>
      </c>
      <c r="E41" s="119">
        <v>450</v>
      </c>
      <c r="F41" s="116">
        <f t="shared" si="8"/>
        <v>4500</v>
      </c>
      <c r="G41" s="117">
        <f t="shared" si="9"/>
        <v>5580</v>
      </c>
    </row>
    <row r="42" spans="1:7" ht="82.5" x14ac:dyDescent="0.25">
      <c r="A42" s="198"/>
      <c r="B42" s="118" t="s">
        <v>227</v>
      </c>
      <c r="C42" s="89" t="s">
        <v>12</v>
      </c>
      <c r="D42" s="3">
        <v>9</v>
      </c>
      <c r="E42" s="119">
        <v>144</v>
      </c>
      <c r="F42" s="116">
        <f t="shared" si="8"/>
        <v>1296</v>
      </c>
      <c r="G42" s="117">
        <f t="shared" si="9"/>
        <v>1607.04</v>
      </c>
    </row>
    <row r="43" spans="1:7" ht="82.5" x14ac:dyDescent="0.25">
      <c r="A43" s="198"/>
      <c r="B43" s="118" t="s">
        <v>228</v>
      </c>
      <c r="C43" s="89" t="s">
        <v>12</v>
      </c>
      <c r="D43" s="3">
        <v>13</v>
      </c>
      <c r="E43" s="119">
        <v>82</v>
      </c>
      <c r="F43" s="116">
        <f t="shared" si="8"/>
        <v>1066</v>
      </c>
      <c r="G43" s="117">
        <f t="shared" si="9"/>
        <v>1321.84</v>
      </c>
    </row>
    <row r="44" spans="1:7" ht="129.75" x14ac:dyDescent="0.25">
      <c r="A44" s="156" t="s">
        <v>131</v>
      </c>
      <c r="B44" s="25" t="s">
        <v>240</v>
      </c>
      <c r="C44" s="89" t="s">
        <v>12</v>
      </c>
      <c r="D44" s="3">
        <v>30</v>
      </c>
      <c r="E44" s="115">
        <v>300</v>
      </c>
      <c r="F44" s="116">
        <f>E44*D44</f>
        <v>9000</v>
      </c>
      <c r="G44" s="117">
        <f t="shared" si="9"/>
        <v>11160</v>
      </c>
    </row>
    <row r="45" spans="1:7" ht="82.5" x14ac:dyDescent="0.25">
      <c r="A45" s="156" t="s">
        <v>132</v>
      </c>
      <c r="B45" s="25" t="s">
        <v>241</v>
      </c>
      <c r="C45" s="89" t="s">
        <v>12</v>
      </c>
      <c r="D45" s="3">
        <v>70</v>
      </c>
      <c r="E45" s="115">
        <v>206</v>
      </c>
      <c r="F45" s="116">
        <f>E45*D45</f>
        <v>14420</v>
      </c>
      <c r="G45" s="117">
        <f t="shared" si="9"/>
        <v>17880.8</v>
      </c>
    </row>
    <row r="46" spans="1:7" ht="129.75" x14ac:dyDescent="0.25">
      <c r="A46" s="11" t="s">
        <v>133</v>
      </c>
      <c r="B46" s="13" t="s">
        <v>253</v>
      </c>
      <c r="C46" s="89" t="s">
        <v>12</v>
      </c>
      <c r="D46" s="6">
        <v>23</v>
      </c>
      <c r="E46" s="112">
        <v>360</v>
      </c>
      <c r="F46" s="113">
        <f>E46*D46</f>
        <v>8280</v>
      </c>
      <c r="G46" s="114">
        <f t="shared" si="9"/>
        <v>10267.200000000001</v>
      </c>
    </row>
    <row r="47" spans="1:7" ht="87.75" customHeight="1" x14ac:dyDescent="0.25">
      <c r="A47" s="11" t="s">
        <v>229</v>
      </c>
      <c r="B47" s="13" t="s">
        <v>230</v>
      </c>
      <c r="C47" s="89" t="s">
        <v>12</v>
      </c>
      <c r="D47" s="7">
        <v>6</v>
      </c>
      <c r="E47" s="115">
        <v>150</v>
      </c>
      <c r="F47" s="122">
        <f>E47*D47</f>
        <v>900</v>
      </c>
      <c r="G47" s="123">
        <f>F47 + (F47*24%)</f>
        <v>1116</v>
      </c>
    </row>
    <row r="48" spans="1:7" ht="15" customHeight="1" x14ac:dyDescent="0.25">
      <c r="A48" s="185" t="s">
        <v>20</v>
      </c>
      <c r="B48" s="185"/>
      <c r="C48" s="185"/>
      <c r="D48" s="185"/>
      <c r="E48" s="185"/>
      <c r="F48" s="185"/>
      <c r="G48" s="124">
        <f>SUM(G38:G47,G34:G36,G30:G32)</f>
        <v>194892.03999999998</v>
      </c>
    </row>
    <row r="49" spans="1:7" x14ac:dyDescent="0.25">
      <c r="A49" s="166" t="s">
        <v>254</v>
      </c>
      <c r="B49" s="166"/>
      <c r="C49" s="166"/>
      <c r="D49" s="166"/>
      <c r="E49" s="166"/>
      <c r="F49" s="166" t="s">
        <v>206</v>
      </c>
      <c r="G49" s="125">
        <f>SUM(G48,G28)</f>
        <v>364546.36</v>
      </c>
    </row>
  </sheetData>
  <mergeCells count="14">
    <mergeCell ref="A28:F28"/>
    <mergeCell ref="A29:G29"/>
    <mergeCell ref="A4:G4"/>
    <mergeCell ref="A8:G8"/>
    <mergeCell ref="A11:A16"/>
    <mergeCell ref="B11:G11"/>
    <mergeCell ref="A17:A23"/>
    <mergeCell ref="B17:G17"/>
    <mergeCell ref="A49:F49"/>
    <mergeCell ref="A33:A36"/>
    <mergeCell ref="B33:G33"/>
    <mergeCell ref="A37:A43"/>
    <mergeCell ref="B37:G37"/>
    <mergeCell ref="A48:F48"/>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6EA3-B76D-DB4A-844E-884C2312D04C}">
  <sheetPr codeName="Φύλλο3">
    <pageSetUpPr fitToPage="1"/>
  </sheetPr>
  <dimension ref="A1:I28"/>
  <sheetViews>
    <sheetView zoomScale="110" zoomScaleNormal="110" workbookViewId="0">
      <selection activeCell="B32" sqref="B32"/>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ΕΙΔΗ'!A53</f>
        <v>ΤΜΗΜΑ 2: "ΤΥΠΟΠΟΙΗΜΕΝΟΣ ΕΞΟΠΛΙΣΜΟΣ ΕΙΔΙΚΗΣ ΧΡΗΣΗΣ"</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8" x14ac:dyDescent="0.25">
      <c r="A8" s="167" t="s">
        <v>3</v>
      </c>
      <c r="B8" s="168"/>
      <c r="C8" s="168"/>
      <c r="D8" s="168"/>
      <c r="E8" s="168"/>
      <c r="F8" s="168"/>
      <c r="G8" s="169"/>
      <c r="I8" s="60"/>
    </row>
    <row r="9" spans="1:9" s="55" customFormat="1" ht="55.5" customHeight="1" x14ac:dyDescent="0.25">
      <c r="A9" s="88" t="s">
        <v>21</v>
      </c>
      <c r="B9" s="13" t="s">
        <v>22</v>
      </c>
      <c r="C9" s="89" t="s">
        <v>12</v>
      </c>
      <c r="D9" s="6">
        <v>112</v>
      </c>
      <c r="E9" s="112">
        <v>100</v>
      </c>
      <c r="F9" s="113">
        <f>SUM(D9*E9)</f>
        <v>11200</v>
      </c>
      <c r="G9" s="114">
        <f t="shared" ref="G9:G25" si="0">F9 + (F9*24%)</f>
        <v>13888</v>
      </c>
      <c r="I9" s="62"/>
    </row>
    <row r="10" spans="1:9" s="2" customFormat="1" ht="63.75" x14ac:dyDescent="0.25">
      <c r="A10" s="11" t="s">
        <v>23</v>
      </c>
      <c r="B10" s="13" t="s">
        <v>24</v>
      </c>
      <c r="C10" s="89" t="s">
        <v>12</v>
      </c>
      <c r="D10" s="6">
        <v>4</v>
      </c>
      <c r="E10" s="112">
        <v>110</v>
      </c>
      <c r="F10" s="113">
        <f>E10*D10</f>
        <v>440</v>
      </c>
      <c r="G10" s="114">
        <f t="shared" si="0"/>
        <v>545.6</v>
      </c>
      <c r="I10" s="58"/>
    </row>
    <row r="11" spans="1:9" s="2" customFormat="1" ht="63.75" x14ac:dyDescent="0.25">
      <c r="A11" s="11" t="s">
        <v>25</v>
      </c>
      <c r="B11" s="13" t="s">
        <v>26</v>
      </c>
      <c r="C11" s="89" t="s">
        <v>12</v>
      </c>
      <c r="D11" s="6">
        <v>3</v>
      </c>
      <c r="E11" s="112">
        <v>160</v>
      </c>
      <c r="F11" s="113">
        <f>E11*D11</f>
        <v>480</v>
      </c>
      <c r="G11" s="114">
        <f t="shared" si="0"/>
        <v>595.20000000000005</v>
      </c>
      <c r="I11" s="58"/>
    </row>
    <row r="12" spans="1:9" s="2" customFormat="1" ht="47.25" x14ac:dyDescent="0.25">
      <c r="A12" s="11" t="s">
        <v>27</v>
      </c>
      <c r="B12" s="13" t="s">
        <v>28</v>
      </c>
      <c r="C12" s="89" t="s">
        <v>12</v>
      </c>
      <c r="D12" s="6">
        <v>9</v>
      </c>
      <c r="E12" s="112">
        <v>80</v>
      </c>
      <c r="F12" s="113">
        <f>E12*D12</f>
        <v>720</v>
      </c>
      <c r="G12" s="114">
        <f t="shared" si="0"/>
        <v>892.8</v>
      </c>
      <c r="I12" s="58"/>
    </row>
    <row r="13" spans="1:9" s="2" customFormat="1" ht="63.75" x14ac:dyDescent="0.25">
      <c r="A13" s="88" t="s">
        <v>29</v>
      </c>
      <c r="B13" s="13" t="s">
        <v>30</v>
      </c>
      <c r="C13" s="89" t="s">
        <v>12</v>
      </c>
      <c r="D13" s="6">
        <v>3</v>
      </c>
      <c r="E13" s="112">
        <v>120</v>
      </c>
      <c r="F13" s="113">
        <f t="shared" ref="F13:F24" si="1">SUM(D13*E13)</f>
        <v>360</v>
      </c>
      <c r="G13" s="114">
        <f t="shared" si="0"/>
        <v>446.4</v>
      </c>
      <c r="I13" s="58"/>
    </row>
    <row r="14" spans="1:9" s="2" customFormat="1" ht="63.75" x14ac:dyDescent="0.25">
      <c r="A14" s="88" t="s">
        <v>31</v>
      </c>
      <c r="B14" s="13" t="s">
        <v>32</v>
      </c>
      <c r="C14" s="89" t="s">
        <v>12</v>
      </c>
      <c r="D14" s="6">
        <v>3</v>
      </c>
      <c r="E14" s="112">
        <v>65</v>
      </c>
      <c r="F14" s="113">
        <f t="shared" si="1"/>
        <v>195</v>
      </c>
      <c r="G14" s="114">
        <f t="shared" si="0"/>
        <v>241.8</v>
      </c>
      <c r="I14" s="58"/>
    </row>
    <row r="15" spans="1:9" s="2" customFormat="1" ht="63.75" x14ac:dyDescent="0.25">
      <c r="A15" s="88" t="s">
        <v>33</v>
      </c>
      <c r="B15" s="13" t="s">
        <v>34</v>
      </c>
      <c r="C15" s="89" t="s">
        <v>12</v>
      </c>
      <c r="D15" s="6">
        <v>3</v>
      </c>
      <c r="E15" s="112">
        <v>60</v>
      </c>
      <c r="F15" s="113">
        <f t="shared" si="1"/>
        <v>180</v>
      </c>
      <c r="G15" s="114">
        <f t="shared" si="0"/>
        <v>223.2</v>
      </c>
      <c r="I15" s="58"/>
    </row>
    <row r="16" spans="1:9" s="2" customFormat="1" ht="63.75" x14ac:dyDescent="0.25">
      <c r="A16" s="88" t="s">
        <v>35</v>
      </c>
      <c r="B16" s="13" t="s">
        <v>36</v>
      </c>
      <c r="C16" s="89" t="s">
        <v>12</v>
      </c>
      <c r="D16" s="6">
        <v>3</v>
      </c>
      <c r="E16" s="112">
        <v>55</v>
      </c>
      <c r="F16" s="113">
        <f t="shared" si="1"/>
        <v>165</v>
      </c>
      <c r="G16" s="114">
        <f t="shared" si="0"/>
        <v>204.6</v>
      </c>
      <c r="I16" s="58"/>
    </row>
    <row r="17" spans="1:9" s="8" customFormat="1" ht="61.5" customHeight="1" x14ac:dyDescent="0.25">
      <c r="A17" s="88" t="s">
        <v>37</v>
      </c>
      <c r="B17" s="13" t="s">
        <v>38</v>
      </c>
      <c r="C17" s="89" t="s">
        <v>12</v>
      </c>
      <c r="D17" s="6">
        <v>3</v>
      </c>
      <c r="E17" s="112">
        <v>145</v>
      </c>
      <c r="F17" s="113">
        <f t="shared" si="1"/>
        <v>435</v>
      </c>
      <c r="G17" s="114">
        <f t="shared" si="0"/>
        <v>539.4</v>
      </c>
      <c r="I17" s="65"/>
    </row>
    <row r="18" spans="1:9" s="2" customFormat="1" ht="47.25" x14ac:dyDescent="0.25">
      <c r="A18" s="88" t="s">
        <v>39</v>
      </c>
      <c r="B18" s="13" t="s">
        <v>40</v>
      </c>
      <c r="C18" s="89" t="s">
        <v>12</v>
      </c>
      <c r="D18" s="6">
        <v>1</v>
      </c>
      <c r="E18" s="112">
        <v>240</v>
      </c>
      <c r="F18" s="113">
        <f t="shared" si="1"/>
        <v>240</v>
      </c>
      <c r="G18" s="114">
        <f t="shared" si="0"/>
        <v>297.60000000000002</v>
      </c>
      <c r="I18" s="58"/>
    </row>
    <row r="19" spans="1:9" s="2" customFormat="1" ht="47.25" x14ac:dyDescent="0.25">
      <c r="A19" s="88" t="s">
        <v>41</v>
      </c>
      <c r="B19" s="13" t="s">
        <v>42</v>
      </c>
      <c r="C19" s="89" t="s">
        <v>12</v>
      </c>
      <c r="D19" s="6">
        <v>3</v>
      </c>
      <c r="E19" s="112">
        <v>160</v>
      </c>
      <c r="F19" s="113">
        <f t="shared" si="1"/>
        <v>480</v>
      </c>
      <c r="G19" s="114">
        <f t="shared" si="0"/>
        <v>595.20000000000005</v>
      </c>
      <c r="I19" s="58"/>
    </row>
    <row r="20" spans="1:9" s="8" customFormat="1" ht="63.75" x14ac:dyDescent="0.25">
      <c r="A20" s="88" t="s">
        <v>43</v>
      </c>
      <c r="B20" s="13" t="s">
        <v>44</v>
      </c>
      <c r="C20" s="89" t="s">
        <v>12</v>
      </c>
      <c r="D20" s="6">
        <v>1</v>
      </c>
      <c r="E20" s="112">
        <v>140</v>
      </c>
      <c r="F20" s="113">
        <f t="shared" si="1"/>
        <v>140</v>
      </c>
      <c r="G20" s="114">
        <f t="shared" si="0"/>
        <v>173.6</v>
      </c>
      <c r="I20" s="65"/>
    </row>
    <row r="21" spans="1:9" s="2" customFormat="1" ht="47.25" x14ac:dyDescent="0.25">
      <c r="A21" s="88" t="s">
        <v>45</v>
      </c>
      <c r="B21" s="13" t="s">
        <v>46</v>
      </c>
      <c r="C21" s="89" t="s">
        <v>12</v>
      </c>
      <c r="D21" s="6">
        <v>3</v>
      </c>
      <c r="E21" s="112">
        <v>75</v>
      </c>
      <c r="F21" s="113">
        <f t="shared" si="1"/>
        <v>225</v>
      </c>
      <c r="G21" s="114">
        <f t="shared" si="0"/>
        <v>279</v>
      </c>
      <c r="I21" s="58"/>
    </row>
    <row r="22" spans="1:9" s="8" customFormat="1" ht="63.75" x14ac:dyDescent="0.25">
      <c r="A22" s="88" t="s">
        <v>47</v>
      </c>
      <c r="B22" s="13" t="s">
        <v>48</v>
      </c>
      <c r="C22" s="89" t="s">
        <v>12</v>
      </c>
      <c r="D22" s="6">
        <v>3</v>
      </c>
      <c r="E22" s="112">
        <v>150</v>
      </c>
      <c r="F22" s="113">
        <f t="shared" si="1"/>
        <v>450</v>
      </c>
      <c r="G22" s="114">
        <f t="shared" si="0"/>
        <v>558</v>
      </c>
      <c r="I22" s="65"/>
    </row>
    <row r="23" spans="1:9" s="2" customFormat="1" ht="63.75" x14ac:dyDescent="0.25">
      <c r="A23" s="88" t="s">
        <v>49</v>
      </c>
      <c r="B23" s="13" t="s">
        <v>50</v>
      </c>
      <c r="C23" s="89" t="s">
        <v>12</v>
      </c>
      <c r="D23" s="6">
        <v>1</v>
      </c>
      <c r="E23" s="112">
        <v>200</v>
      </c>
      <c r="F23" s="113">
        <f t="shared" si="1"/>
        <v>200</v>
      </c>
      <c r="G23" s="114">
        <f t="shared" si="0"/>
        <v>248</v>
      </c>
      <c r="I23" s="58"/>
    </row>
    <row r="24" spans="1:9" s="2" customFormat="1" ht="80.25" x14ac:dyDescent="0.25">
      <c r="A24" s="88" t="s">
        <v>51</v>
      </c>
      <c r="B24" s="13" t="s">
        <v>52</v>
      </c>
      <c r="C24" s="89" t="s">
        <v>12</v>
      </c>
      <c r="D24" s="6">
        <v>3</v>
      </c>
      <c r="E24" s="115">
        <v>140</v>
      </c>
      <c r="F24" s="113">
        <f t="shared" si="1"/>
        <v>420</v>
      </c>
      <c r="G24" s="114">
        <f t="shared" si="0"/>
        <v>520.79999999999995</v>
      </c>
      <c r="I24" s="58"/>
    </row>
    <row r="25" spans="1:9" s="2" customFormat="1" ht="47.25" x14ac:dyDescent="0.25">
      <c r="A25" s="88" t="s">
        <v>53</v>
      </c>
      <c r="B25" s="13" t="s">
        <v>54</v>
      </c>
      <c r="C25" s="89" t="s">
        <v>12</v>
      </c>
      <c r="D25" s="6">
        <v>1</v>
      </c>
      <c r="E25" s="112">
        <v>160</v>
      </c>
      <c r="F25" s="113">
        <f>SUM(D25*E25)</f>
        <v>160</v>
      </c>
      <c r="G25" s="114">
        <f t="shared" si="0"/>
        <v>198.4</v>
      </c>
      <c r="I25" s="58"/>
    </row>
    <row r="26" spans="1:9" s="8" customFormat="1" ht="77.25" customHeight="1" x14ac:dyDescent="0.25">
      <c r="A26" s="88" t="s">
        <v>55</v>
      </c>
      <c r="B26" s="13" t="s">
        <v>56</v>
      </c>
      <c r="C26" s="89" t="s">
        <v>12</v>
      </c>
      <c r="D26" s="6">
        <v>1</v>
      </c>
      <c r="E26" s="115">
        <v>350</v>
      </c>
      <c r="F26" s="116">
        <f>E26*D26</f>
        <v>350</v>
      </c>
      <c r="G26" s="114">
        <f>F26 + (F26*18%)</f>
        <v>413</v>
      </c>
      <c r="I26" s="65"/>
    </row>
    <row r="27" spans="1:9" s="2" customFormat="1" ht="16.5" customHeight="1" x14ac:dyDescent="0.25">
      <c r="A27" s="185" t="s">
        <v>20</v>
      </c>
      <c r="B27" s="185"/>
      <c r="C27" s="185"/>
      <c r="D27" s="185"/>
      <c r="E27" s="185"/>
      <c r="F27" s="185"/>
      <c r="G27" s="124">
        <f>SUM(G9:G26)</f>
        <v>20860.599999999999</v>
      </c>
      <c r="I27" s="58"/>
    </row>
    <row r="28" spans="1:9" ht="15" customHeight="1" x14ac:dyDescent="0.25">
      <c r="A28" s="166" t="s">
        <v>256</v>
      </c>
      <c r="B28" s="166"/>
      <c r="C28" s="166"/>
      <c r="D28" s="166"/>
      <c r="E28" s="166"/>
      <c r="F28" s="166" t="s">
        <v>206</v>
      </c>
      <c r="G28" s="125">
        <f>SUM(G27)</f>
        <v>20860.599999999999</v>
      </c>
    </row>
  </sheetData>
  <mergeCells count="4">
    <mergeCell ref="A28:F28"/>
    <mergeCell ref="A4:G4"/>
    <mergeCell ref="A27:F27"/>
    <mergeCell ref="A8:G8"/>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A73DE-4A24-4445-86BD-A76BA1C1AE8C}">
  <sheetPr codeName="Φύλλο4">
    <pageSetUpPr fitToPage="1"/>
  </sheetPr>
  <dimension ref="A1:I59"/>
  <sheetViews>
    <sheetView topLeftCell="A44" zoomScale="110" zoomScaleNormal="110" workbookViewId="0">
      <selection activeCell="B50" sqref="B50"/>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ΕΙΔΗ'!A78</f>
        <v>ΤΜΗΜΑ 3: "ΙΔΙΟΤΥΠΕΣ (CUSTOM) ΚΑΤΑΣΚΕΥΕΣ ΕΠΙΠΛΩΣΗΣ"</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4.25" x14ac:dyDescent="0.25">
      <c r="A8" s="52"/>
      <c r="B8" s="49" t="s">
        <v>57</v>
      </c>
      <c r="C8" s="93"/>
      <c r="D8" s="93"/>
      <c r="E8" s="93"/>
      <c r="F8" s="93"/>
      <c r="G8" s="93"/>
      <c r="I8" s="60"/>
    </row>
    <row r="9" spans="1:9" s="2" customFormat="1" ht="18" x14ac:dyDescent="0.25">
      <c r="A9" s="167" t="s">
        <v>3</v>
      </c>
      <c r="B9" s="168"/>
      <c r="C9" s="168"/>
      <c r="D9" s="168"/>
      <c r="E9" s="168"/>
      <c r="F9" s="168"/>
      <c r="G9" s="169"/>
      <c r="I9" s="58"/>
    </row>
    <row r="10" spans="1:9" s="55" customFormat="1" ht="106.5" customHeight="1" x14ac:dyDescent="0.25">
      <c r="A10" s="198" t="s">
        <v>58</v>
      </c>
      <c r="B10" s="189" t="s">
        <v>59</v>
      </c>
      <c r="C10" s="189"/>
      <c r="D10" s="189"/>
      <c r="E10" s="189"/>
      <c r="F10" s="189"/>
      <c r="G10" s="189"/>
      <c r="I10" s="62"/>
    </row>
    <row r="11" spans="1:9" s="2" customFormat="1" ht="16.5" x14ac:dyDescent="0.25">
      <c r="A11" s="198"/>
      <c r="B11" s="118" t="s">
        <v>60</v>
      </c>
      <c r="C11" s="89" t="s">
        <v>61</v>
      </c>
      <c r="D11" s="4">
        <v>4.2</v>
      </c>
      <c r="E11" s="119">
        <v>250</v>
      </c>
      <c r="F11" s="116">
        <f t="shared" ref="F11:F23" si="0">E11*D11</f>
        <v>1050</v>
      </c>
      <c r="G11" s="117">
        <f>F11 + (F11*24%)</f>
        <v>1302</v>
      </c>
      <c r="I11" s="58"/>
    </row>
    <row r="12" spans="1:9" s="2" customFormat="1" ht="16.5" x14ac:dyDescent="0.25">
      <c r="A12" s="198"/>
      <c r="B12" s="118" t="s">
        <v>62</v>
      </c>
      <c r="C12" s="89" t="s">
        <v>61</v>
      </c>
      <c r="D12" s="4">
        <v>3.4</v>
      </c>
      <c r="E12" s="119">
        <v>250</v>
      </c>
      <c r="F12" s="116">
        <f t="shared" si="0"/>
        <v>850</v>
      </c>
      <c r="G12" s="117">
        <f>F12 + (F12*24%)</f>
        <v>1054</v>
      </c>
      <c r="I12" s="58"/>
    </row>
    <row r="13" spans="1:9" s="2" customFormat="1" ht="16.5" x14ac:dyDescent="0.25">
      <c r="A13" s="198"/>
      <c r="B13" s="118" t="s">
        <v>63</v>
      </c>
      <c r="C13" s="89" t="s">
        <v>61</v>
      </c>
      <c r="D13" s="4">
        <v>3.7</v>
      </c>
      <c r="E13" s="119">
        <v>250</v>
      </c>
      <c r="F13" s="116">
        <f t="shared" si="0"/>
        <v>925</v>
      </c>
      <c r="G13" s="117">
        <f>F13 + (F13*24%)</f>
        <v>1147</v>
      </c>
      <c r="I13" s="58"/>
    </row>
    <row r="14" spans="1:9" s="2" customFormat="1" ht="16.5" x14ac:dyDescent="0.25">
      <c r="A14" s="198"/>
      <c r="B14" s="118" t="s">
        <v>64</v>
      </c>
      <c r="C14" s="89" t="s">
        <v>61</v>
      </c>
      <c r="D14" s="4">
        <v>2.7</v>
      </c>
      <c r="E14" s="119">
        <v>250</v>
      </c>
      <c r="F14" s="116">
        <f t="shared" si="0"/>
        <v>675</v>
      </c>
      <c r="G14" s="117">
        <f>F14 + (F14*24%)</f>
        <v>837</v>
      </c>
      <c r="I14" s="58"/>
    </row>
    <row r="15" spans="1:9" s="2" customFormat="1" ht="16.5" x14ac:dyDescent="0.25">
      <c r="A15" s="198"/>
      <c r="B15" s="118" t="s">
        <v>65</v>
      </c>
      <c r="C15" s="89" t="s">
        <v>61</v>
      </c>
      <c r="D15" s="4">
        <v>2.1</v>
      </c>
      <c r="E15" s="119">
        <v>250</v>
      </c>
      <c r="F15" s="116">
        <f t="shared" si="0"/>
        <v>525</v>
      </c>
      <c r="G15" s="117">
        <f>F15 + (F15*24%)</f>
        <v>651</v>
      </c>
      <c r="I15" s="58"/>
    </row>
    <row r="16" spans="1:9" s="2" customFormat="1" ht="16.5" x14ac:dyDescent="0.25">
      <c r="A16" s="198"/>
      <c r="B16" s="118" t="s">
        <v>66</v>
      </c>
      <c r="C16" s="89" t="s">
        <v>61</v>
      </c>
      <c r="D16" s="4">
        <v>3</v>
      </c>
      <c r="E16" s="119">
        <v>250</v>
      </c>
      <c r="F16" s="116">
        <f t="shared" si="0"/>
        <v>750</v>
      </c>
      <c r="G16" s="117">
        <f t="shared" ref="G16:G23" si="1">F16 + (F16*24%)</f>
        <v>930</v>
      </c>
      <c r="I16" s="58"/>
    </row>
    <row r="17" spans="1:9" s="2" customFormat="1" ht="16.5" x14ac:dyDescent="0.25">
      <c r="A17" s="198"/>
      <c r="B17" s="118" t="s">
        <v>67</v>
      </c>
      <c r="C17" s="89" t="s">
        <v>61</v>
      </c>
      <c r="D17" s="4">
        <v>2.8</v>
      </c>
      <c r="E17" s="119">
        <v>250</v>
      </c>
      <c r="F17" s="116">
        <f t="shared" si="0"/>
        <v>700</v>
      </c>
      <c r="G17" s="117">
        <f>F17 + (F17*24%)</f>
        <v>868</v>
      </c>
      <c r="I17" s="58"/>
    </row>
    <row r="18" spans="1:9" s="2" customFormat="1" ht="16.5" x14ac:dyDescent="0.25">
      <c r="A18" s="198"/>
      <c r="B18" s="118" t="s">
        <v>68</v>
      </c>
      <c r="C18" s="89" t="s">
        <v>61</v>
      </c>
      <c r="D18" s="4">
        <v>2.6</v>
      </c>
      <c r="E18" s="119">
        <v>250</v>
      </c>
      <c r="F18" s="116">
        <f t="shared" si="0"/>
        <v>650</v>
      </c>
      <c r="G18" s="117">
        <f>F18 + (F18*24%)</f>
        <v>806</v>
      </c>
      <c r="I18" s="58"/>
    </row>
    <row r="19" spans="1:9" s="2" customFormat="1" ht="16.5" x14ac:dyDescent="0.25">
      <c r="A19" s="198"/>
      <c r="B19" s="118" t="s">
        <v>69</v>
      </c>
      <c r="C19" s="89" t="s">
        <v>61</v>
      </c>
      <c r="D19" s="4">
        <v>1.8</v>
      </c>
      <c r="E19" s="119">
        <v>250</v>
      </c>
      <c r="F19" s="116">
        <f t="shared" si="0"/>
        <v>450</v>
      </c>
      <c r="G19" s="117">
        <f>F19 + (F19*24%)</f>
        <v>558</v>
      </c>
      <c r="I19" s="58"/>
    </row>
    <row r="20" spans="1:9" s="2" customFormat="1" ht="16.5" x14ac:dyDescent="0.25">
      <c r="A20" s="198"/>
      <c r="B20" s="118" t="s">
        <v>70</v>
      </c>
      <c r="C20" s="89" t="s">
        <v>61</v>
      </c>
      <c r="D20" s="4">
        <v>1.7</v>
      </c>
      <c r="E20" s="119">
        <v>250</v>
      </c>
      <c r="F20" s="116">
        <f t="shared" si="0"/>
        <v>425</v>
      </c>
      <c r="G20" s="117">
        <f t="shared" ref="G20" si="2">F20 + (F20*24%)</f>
        <v>527</v>
      </c>
      <c r="I20" s="58"/>
    </row>
    <row r="21" spans="1:9" s="2" customFormat="1" ht="16.5" x14ac:dyDescent="0.25">
      <c r="A21" s="198"/>
      <c r="B21" s="118" t="s">
        <v>71</v>
      </c>
      <c r="C21" s="89" t="s">
        <v>61</v>
      </c>
      <c r="D21" s="4">
        <v>1.6</v>
      </c>
      <c r="E21" s="119">
        <v>250</v>
      </c>
      <c r="F21" s="116">
        <f t="shared" si="0"/>
        <v>400</v>
      </c>
      <c r="G21" s="117">
        <f t="shared" si="1"/>
        <v>496</v>
      </c>
      <c r="I21" s="58"/>
    </row>
    <row r="22" spans="1:9" s="2" customFormat="1" ht="16.5" x14ac:dyDescent="0.25">
      <c r="A22" s="198"/>
      <c r="B22" s="118" t="s">
        <v>72</v>
      </c>
      <c r="C22" s="89" t="s">
        <v>61</v>
      </c>
      <c r="D22" s="4">
        <v>1.4</v>
      </c>
      <c r="E22" s="119">
        <v>250</v>
      </c>
      <c r="F22" s="116">
        <f t="shared" si="0"/>
        <v>350</v>
      </c>
      <c r="G22" s="117">
        <f t="shared" si="1"/>
        <v>434</v>
      </c>
      <c r="I22" s="58"/>
    </row>
    <row r="23" spans="1:9" s="2" customFormat="1" ht="16.5" x14ac:dyDescent="0.25">
      <c r="A23" s="198"/>
      <c r="B23" s="118" t="s">
        <v>73</v>
      </c>
      <c r="C23" s="89" t="s">
        <v>61</v>
      </c>
      <c r="D23" s="4">
        <v>0.9</v>
      </c>
      <c r="E23" s="119">
        <v>250</v>
      </c>
      <c r="F23" s="116">
        <f t="shared" si="0"/>
        <v>225</v>
      </c>
      <c r="G23" s="117">
        <f t="shared" si="1"/>
        <v>279</v>
      </c>
      <c r="I23" s="58"/>
    </row>
    <row r="24" spans="1:9" s="2" customFormat="1" ht="117.75" customHeight="1" x14ac:dyDescent="0.25">
      <c r="A24" s="196" t="s">
        <v>74</v>
      </c>
      <c r="B24" s="189" t="s">
        <v>75</v>
      </c>
      <c r="C24" s="189"/>
      <c r="D24" s="189"/>
      <c r="E24" s="189"/>
      <c r="F24" s="189"/>
      <c r="G24" s="189"/>
      <c r="I24" s="58"/>
    </row>
    <row r="25" spans="1:9" s="2" customFormat="1" ht="16.5" x14ac:dyDescent="0.25">
      <c r="A25" s="197"/>
      <c r="B25" s="118" t="s">
        <v>76</v>
      </c>
      <c r="C25" s="89" t="s">
        <v>12</v>
      </c>
      <c r="D25" s="3">
        <v>1</v>
      </c>
      <c r="E25" s="119">
        <v>1730</v>
      </c>
      <c r="F25" s="116">
        <f t="shared" ref="F25:F35" si="3">E25*D25</f>
        <v>1730</v>
      </c>
      <c r="G25" s="117">
        <f t="shared" ref="G25:G29" si="4">F25 + (F25*24%)</f>
        <v>2145.1999999999998</v>
      </c>
      <c r="I25" s="58"/>
    </row>
    <row r="26" spans="1:9" s="2" customFormat="1" ht="16.5" x14ac:dyDescent="0.25">
      <c r="A26" s="197"/>
      <c r="B26" s="118" t="s">
        <v>77</v>
      </c>
      <c r="C26" s="89" t="s">
        <v>12</v>
      </c>
      <c r="D26" s="3">
        <v>1</v>
      </c>
      <c r="E26" s="119">
        <v>1580</v>
      </c>
      <c r="F26" s="116">
        <f t="shared" si="3"/>
        <v>1580</v>
      </c>
      <c r="G26" s="117">
        <f t="shared" si="4"/>
        <v>1959.2</v>
      </c>
      <c r="I26" s="58"/>
    </row>
    <row r="27" spans="1:9" s="2" customFormat="1" ht="16.5" x14ac:dyDescent="0.25">
      <c r="A27" s="197"/>
      <c r="B27" s="118" t="s">
        <v>78</v>
      </c>
      <c r="C27" s="89" t="s">
        <v>12</v>
      </c>
      <c r="D27" s="3">
        <v>1</v>
      </c>
      <c r="E27" s="119">
        <v>1560</v>
      </c>
      <c r="F27" s="116">
        <f t="shared" si="3"/>
        <v>1560</v>
      </c>
      <c r="G27" s="117">
        <f t="shared" si="4"/>
        <v>1934.4</v>
      </c>
      <c r="I27" s="58"/>
    </row>
    <row r="28" spans="1:9" s="2" customFormat="1" ht="16.5" x14ac:dyDescent="0.25">
      <c r="A28" s="197"/>
      <c r="B28" s="118" t="s">
        <v>79</v>
      </c>
      <c r="C28" s="89" t="s">
        <v>12</v>
      </c>
      <c r="D28" s="3">
        <v>1</v>
      </c>
      <c r="E28" s="119">
        <v>1420</v>
      </c>
      <c r="F28" s="116">
        <f t="shared" si="3"/>
        <v>1420</v>
      </c>
      <c r="G28" s="117">
        <f t="shared" si="4"/>
        <v>1760.8</v>
      </c>
      <c r="I28" s="58"/>
    </row>
    <row r="29" spans="1:9" s="2" customFormat="1" ht="16.5" x14ac:dyDescent="0.25">
      <c r="A29" s="200"/>
      <c r="B29" s="118" t="s">
        <v>80</v>
      </c>
      <c r="C29" s="89" t="s">
        <v>12</v>
      </c>
      <c r="D29" s="3">
        <v>1</v>
      </c>
      <c r="E29" s="119">
        <v>1440</v>
      </c>
      <c r="F29" s="116">
        <f t="shared" si="3"/>
        <v>1440</v>
      </c>
      <c r="G29" s="117">
        <f t="shared" si="4"/>
        <v>1785.6</v>
      </c>
      <c r="I29" s="58"/>
    </row>
    <row r="30" spans="1:9" s="2" customFormat="1" ht="129.75" x14ac:dyDescent="0.25">
      <c r="A30" s="51" t="s">
        <v>81</v>
      </c>
      <c r="B30" s="41" t="s">
        <v>82</v>
      </c>
      <c r="C30" s="89" t="s">
        <v>12</v>
      </c>
      <c r="D30" s="3">
        <v>4</v>
      </c>
      <c r="E30" s="115">
        <v>1250</v>
      </c>
      <c r="F30" s="116">
        <f t="shared" si="3"/>
        <v>5000</v>
      </c>
      <c r="G30" s="123">
        <f>F30 + (F30*24%)</f>
        <v>6200</v>
      </c>
      <c r="I30" s="58"/>
    </row>
    <row r="31" spans="1:9" s="24" customFormat="1" ht="80.25" x14ac:dyDescent="0.25">
      <c r="A31" s="88" t="s">
        <v>83</v>
      </c>
      <c r="B31" s="13" t="s">
        <v>84</v>
      </c>
      <c r="C31" s="89" t="s">
        <v>12</v>
      </c>
      <c r="D31" s="3">
        <v>1</v>
      </c>
      <c r="E31" s="115">
        <v>3900</v>
      </c>
      <c r="F31" s="122">
        <f t="shared" si="3"/>
        <v>3900</v>
      </c>
      <c r="G31" s="123">
        <f>F31 + (F31*24%)</f>
        <v>4836</v>
      </c>
      <c r="I31" s="66"/>
    </row>
    <row r="32" spans="1:9" s="2" customFormat="1" ht="47.25" x14ac:dyDescent="0.25">
      <c r="A32" s="11" t="s">
        <v>85</v>
      </c>
      <c r="B32" s="13" t="s">
        <v>86</v>
      </c>
      <c r="C32" s="89" t="s">
        <v>12</v>
      </c>
      <c r="D32" s="3">
        <v>110</v>
      </c>
      <c r="E32" s="115">
        <v>95</v>
      </c>
      <c r="F32" s="116">
        <f t="shared" si="3"/>
        <v>10450</v>
      </c>
      <c r="G32" s="117">
        <f t="shared" ref="G32:G33" si="5">F32 + (F32*24%)</f>
        <v>12958</v>
      </c>
      <c r="I32" s="58"/>
    </row>
    <row r="33" spans="1:9" s="2" customFormat="1" ht="47.25" x14ac:dyDescent="0.25">
      <c r="A33" s="11" t="s">
        <v>87</v>
      </c>
      <c r="B33" s="13" t="s">
        <v>88</v>
      </c>
      <c r="C33" s="89" t="s">
        <v>12</v>
      </c>
      <c r="D33" s="6">
        <v>3</v>
      </c>
      <c r="E33" s="115">
        <v>200</v>
      </c>
      <c r="F33" s="116">
        <f t="shared" si="3"/>
        <v>600</v>
      </c>
      <c r="G33" s="117">
        <f t="shared" si="5"/>
        <v>744</v>
      </c>
      <c r="I33" s="58"/>
    </row>
    <row r="34" spans="1:9" s="2" customFormat="1" ht="63.75" x14ac:dyDescent="0.25">
      <c r="A34" s="50" t="s">
        <v>90</v>
      </c>
      <c r="B34" s="25" t="s">
        <v>91</v>
      </c>
      <c r="C34" s="94" t="s">
        <v>12</v>
      </c>
      <c r="D34" s="10">
        <v>2</v>
      </c>
      <c r="E34" s="112">
        <v>450</v>
      </c>
      <c r="F34" s="120">
        <f t="shared" si="3"/>
        <v>900</v>
      </c>
      <c r="G34" s="126">
        <f>F34 + (F34*24%)</f>
        <v>1116</v>
      </c>
      <c r="H34" s="2" t="s">
        <v>89</v>
      </c>
      <c r="I34" s="58"/>
    </row>
    <row r="35" spans="1:9" s="2" customFormat="1" ht="49.5" x14ac:dyDescent="0.25">
      <c r="A35" s="50" t="s">
        <v>92</v>
      </c>
      <c r="B35" s="41" t="s">
        <v>93</v>
      </c>
      <c r="C35" s="89" t="s">
        <v>12</v>
      </c>
      <c r="D35" s="3">
        <v>4</v>
      </c>
      <c r="E35" s="127">
        <v>373</v>
      </c>
      <c r="F35" s="128">
        <f t="shared" si="3"/>
        <v>1492</v>
      </c>
      <c r="G35" s="129">
        <f>F35 + (F35*24%)</f>
        <v>1850.08</v>
      </c>
      <c r="I35" s="58"/>
    </row>
    <row r="36" spans="1:9" x14ac:dyDescent="0.25">
      <c r="A36" s="185" t="s">
        <v>20</v>
      </c>
      <c r="B36" s="185"/>
      <c r="C36" s="185"/>
      <c r="D36" s="185"/>
      <c r="E36" s="185"/>
      <c r="F36" s="185"/>
      <c r="G36" s="124">
        <f>SUM(G25:G35,G11:G23)</f>
        <v>47178.28</v>
      </c>
    </row>
    <row r="37" spans="1:9" ht="15" customHeight="1" x14ac:dyDescent="0.25">
      <c r="A37" s="167" t="s">
        <v>125</v>
      </c>
      <c r="B37" s="168"/>
      <c r="C37" s="168"/>
      <c r="D37" s="168"/>
      <c r="E37" s="168"/>
      <c r="F37" s="168"/>
      <c r="G37" s="169"/>
    </row>
    <row r="38" spans="1:9" s="2" customFormat="1" ht="96" customHeight="1" x14ac:dyDescent="0.25">
      <c r="A38" s="198" t="s">
        <v>151</v>
      </c>
      <c r="B38" s="189" t="s">
        <v>134</v>
      </c>
      <c r="C38" s="189"/>
      <c r="D38" s="189"/>
      <c r="E38" s="189"/>
      <c r="F38" s="189"/>
      <c r="G38" s="189"/>
      <c r="I38" s="58"/>
    </row>
    <row r="39" spans="1:9" ht="16.5" x14ac:dyDescent="0.25">
      <c r="A39" s="198"/>
      <c r="B39" s="118" t="s">
        <v>135</v>
      </c>
      <c r="C39" s="89" t="s">
        <v>61</v>
      </c>
      <c r="D39" s="4">
        <v>4.2</v>
      </c>
      <c r="E39" s="119">
        <v>250</v>
      </c>
      <c r="F39" s="116">
        <f t="shared" ref="F39:F54" si="6">E39*D39</f>
        <v>1050</v>
      </c>
      <c r="G39" s="117">
        <f>F39 + (F39*24%)</f>
        <v>1302</v>
      </c>
    </row>
    <row r="40" spans="1:9" ht="16.5" x14ac:dyDescent="0.25">
      <c r="A40" s="198"/>
      <c r="B40" s="118" t="s">
        <v>136</v>
      </c>
      <c r="C40" s="89" t="s">
        <v>61</v>
      </c>
      <c r="D40" s="4">
        <v>3.6</v>
      </c>
      <c r="E40" s="119">
        <v>250</v>
      </c>
      <c r="F40" s="116">
        <f t="shared" si="6"/>
        <v>900</v>
      </c>
      <c r="G40" s="117">
        <f>F40 + (F40*24%)</f>
        <v>1116</v>
      </c>
    </row>
    <row r="41" spans="1:9" ht="16.5" x14ac:dyDescent="0.25">
      <c r="A41" s="198"/>
      <c r="B41" s="118" t="s">
        <v>137</v>
      </c>
      <c r="C41" s="89" t="s">
        <v>61</v>
      </c>
      <c r="D41" s="4">
        <v>3.65</v>
      </c>
      <c r="E41" s="119">
        <v>250</v>
      </c>
      <c r="F41" s="116">
        <f t="shared" si="6"/>
        <v>912.5</v>
      </c>
      <c r="G41" s="117">
        <f>F41 + (F41*24%)</f>
        <v>1131.5</v>
      </c>
    </row>
    <row r="42" spans="1:9" ht="16.5" x14ac:dyDescent="0.25">
      <c r="A42" s="198"/>
      <c r="B42" s="118" t="s">
        <v>138</v>
      </c>
      <c r="C42" s="89" t="s">
        <v>61</v>
      </c>
      <c r="D42" s="4">
        <v>5</v>
      </c>
      <c r="E42" s="119">
        <v>250</v>
      </c>
      <c r="F42" s="116">
        <f t="shared" si="6"/>
        <v>1250</v>
      </c>
      <c r="G42" s="123">
        <f>F42 + (F42*24%)</f>
        <v>1550</v>
      </c>
    </row>
    <row r="43" spans="1:9" ht="16.5" x14ac:dyDescent="0.25">
      <c r="A43" s="198"/>
      <c r="B43" s="118" t="s">
        <v>139</v>
      </c>
      <c r="C43" s="89" t="s">
        <v>61</v>
      </c>
      <c r="D43" s="4">
        <v>2.1</v>
      </c>
      <c r="E43" s="119">
        <v>250</v>
      </c>
      <c r="F43" s="116">
        <f t="shared" si="6"/>
        <v>525</v>
      </c>
      <c r="G43" s="117">
        <f>F43 + (F43*24%)</f>
        <v>651</v>
      </c>
    </row>
    <row r="44" spans="1:9" ht="16.5" x14ac:dyDescent="0.25">
      <c r="A44" s="198"/>
      <c r="B44" s="118" t="s">
        <v>140</v>
      </c>
      <c r="C44" s="89" t="s">
        <v>61</v>
      </c>
      <c r="D44" s="4">
        <v>2.95</v>
      </c>
      <c r="E44" s="119">
        <v>250</v>
      </c>
      <c r="F44" s="116">
        <f t="shared" si="6"/>
        <v>737.5</v>
      </c>
      <c r="G44" s="117">
        <f t="shared" ref="G44:G50" si="7">F44 + (F44*24%)</f>
        <v>914.5</v>
      </c>
    </row>
    <row r="45" spans="1:9" ht="16.5" x14ac:dyDescent="0.25">
      <c r="A45" s="198"/>
      <c r="B45" s="118" t="s">
        <v>141</v>
      </c>
      <c r="C45" s="89" t="s">
        <v>61</v>
      </c>
      <c r="D45" s="4">
        <v>2.8</v>
      </c>
      <c r="E45" s="119">
        <v>250</v>
      </c>
      <c r="F45" s="116">
        <f t="shared" si="6"/>
        <v>700</v>
      </c>
      <c r="G45" s="117">
        <f>F45 + (F45*24%)</f>
        <v>868</v>
      </c>
    </row>
    <row r="46" spans="1:9" ht="16.5" x14ac:dyDescent="0.25">
      <c r="A46" s="198"/>
      <c r="B46" s="118" t="s">
        <v>142</v>
      </c>
      <c r="C46" s="89" t="s">
        <v>61</v>
      </c>
      <c r="D46" s="4">
        <v>1.7</v>
      </c>
      <c r="E46" s="119">
        <v>250</v>
      </c>
      <c r="F46" s="116">
        <f t="shared" si="6"/>
        <v>425</v>
      </c>
      <c r="G46" s="117">
        <f>F46 + (F46*24%)</f>
        <v>527</v>
      </c>
    </row>
    <row r="47" spans="1:9" ht="16.5" x14ac:dyDescent="0.25">
      <c r="A47" s="198"/>
      <c r="B47" s="118" t="s">
        <v>143</v>
      </c>
      <c r="C47" s="89" t="s">
        <v>61</v>
      </c>
      <c r="D47" s="4">
        <v>2.7</v>
      </c>
      <c r="E47" s="119">
        <v>250</v>
      </c>
      <c r="F47" s="116">
        <f t="shared" si="6"/>
        <v>675</v>
      </c>
      <c r="G47" s="117">
        <f>F47 + (F47*24%)</f>
        <v>837</v>
      </c>
    </row>
    <row r="48" spans="1:9" ht="16.5" x14ac:dyDescent="0.25">
      <c r="A48" s="198"/>
      <c r="B48" s="118" t="s">
        <v>144</v>
      </c>
      <c r="C48" s="89" t="s">
        <v>61</v>
      </c>
      <c r="D48" s="4">
        <v>2.7</v>
      </c>
      <c r="E48" s="119">
        <v>250</v>
      </c>
      <c r="F48" s="116">
        <f t="shared" si="6"/>
        <v>675</v>
      </c>
      <c r="G48" s="117">
        <f t="shared" ref="G48" si="8">F48 + (F48*24%)</f>
        <v>837</v>
      </c>
    </row>
    <row r="49" spans="1:7" ht="16.5" x14ac:dyDescent="0.25">
      <c r="A49" s="198"/>
      <c r="B49" s="118" t="s">
        <v>145</v>
      </c>
      <c r="C49" s="89" t="s">
        <v>61</v>
      </c>
      <c r="D49" s="4">
        <v>2.7</v>
      </c>
      <c r="E49" s="119">
        <v>250</v>
      </c>
      <c r="F49" s="116">
        <f t="shared" si="6"/>
        <v>675</v>
      </c>
      <c r="G49" s="117">
        <f t="shared" si="7"/>
        <v>837</v>
      </c>
    </row>
    <row r="50" spans="1:7" ht="16.5" x14ac:dyDescent="0.25">
      <c r="A50" s="198"/>
      <c r="B50" s="118" t="s">
        <v>146</v>
      </c>
      <c r="C50" s="89" t="s">
        <v>61</v>
      </c>
      <c r="D50" s="4">
        <v>2.7</v>
      </c>
      <c r="E50" s="119">
        <v>250</v>
      </c>
      <c r="F50" s="116">
        <f t="shared" si="6"/>
        <v>675</v>
      </c>
      <c r="G50" s="117">
        <f t="shared" si="7"/>
        <v>837</v>
      </c>
    </row>
    <row r="51" spans="1:7" x14ac:dyDescent="0.25">
      <c r="A51" s="198" t="s">
        <v>153</v>
      </c>
      <c r="B51" s="189" t="s">
        <v>147</v>
      </c>
      <c r="C51" s="189"/>
      <c r="D51" s="189"/>
      <c r="E51" s="189"/>
      <c r="F51" s="189"/>
      <c r="G51" s="189"/>
    </row>
    <row r="52" spans="1:7" ht="16.5" x14ac:dyDescent="0.25">
      <c r="A52" s="198"/>
      <c r="B52" s="118" t="s">
        <v>148</v>
      </c>
      <c r="C52" s="89" t="s">
        <v>61</v>
      </c>
      <c r="D52" s="4">
        <v>5.2</v>
      </c>
      <c r="E52" s="119">
        <v>200</v>
      </c>
      <c r="F52" s="116">
        <f t="shared" ref="F52:F53" si="9">E52*D52</f>
        <v>1040</v>
      </c>
      <c r="G52" s="117">
        <f>F52 + (F52*24%)</f>
        <v>1289.5999999999999</v>
      </c>
    </row>
    <row r="53" spans="1:7" ht="16.5" x14ac:dyDescent="0.25">
      <c r="A53" s="198"/>
      <c r="B53" s="118" t="s">
        <v>149</v>
      </c>
      <c r="C53" s="89" t="s">
        <v>61</v>
      </c>
      <c r="D53" s="4">
        <v>1.8</v>
      </c>
      <c r="E53" s="119">
        <v>200</v>
      </c>
      <c r="F53" s="116">
        <f t="shared" si="9"/>
        <v>360</v>
      </c>
      <c r="G53" s="117">
        <f>F53 + (F53*24%)</f>
        <v>446.4</v>
      </c>
    </row>
    <row r="54" spans="1:7" ht="49.5" x14ac:dyDescent="0.25">
      <c r="A54" s="51" t="s">
        <v>258</v>
      </c>
      <c r="B54" s="41" t="s">
        <v>150</v>
      </c>
      <c r="C54" s="89" t="s">
        <v>12</v>
      </c>
      <c r="D54" s="3">
        <v>4</v>
      </c>
      <c r="E54" s="127">
        <v>373</v>
      </c>
      <c r="F54" s="128">
        <f t="shared" si="6"/>
        <v>1492</v>
      </c>
      <c r="G54" s="129">
        <f>F54 + (F54*24%)</f>
        <v>1850.08</v>
      </c>
    </row>
    <row r="55" spans="1:7" x14ac:dyDescent="0.25">
      <c r="A55" s="185" t="s">
        <v>20</v>
      </c>
      <c r="B55" s="185"/>
      <c r="C55" s="185"/>
      <c r="D55" s="185"/>
      <c r="E55" s="185"/>
      <c r="F55" s="185"/>
      <c r="G55" s="124">
        <f>SUM(G52:G54,G39:G50)</f>
        <v>14994.08</v>
      </c>
    </row>
    <row r="56" spans="1:7" ht="18" x14ac:dyDescent="0.25">
      <c r="A56" s="167" t="s">
        <v>170</v>
      </c>
      <c r="B56" s="168"/>
      <c r="C56" s="168"/>
      <c r="D56" s="168"/>
      <c r="E56" s="168"/>
      <c r="F56" s="168"/>
      <c r="G56" s="169"/>
    </row>
    <row r="57" spans="1:7" ht="49.5" x14ac:dyDescent="0.25">
      <c r="A57" s="51" t="s">
        <v>259</v>
      </c>
      <c r="B57" s="41" t="s">
        <v>150</v>
      </c>
      <c r="C57" s="89" t="s">
        <v>12</v>
      </c>
      <c r="D57" s="3">
        <v>4</v>
      </c>
      <c r="E57" s="127">
        <v>373</v>
      </c>
      <c r="F57" s="128">
        <f t="shared" ref="F57" si="10">E57*D57</f>
        <v>1492</v>
      </c>
      <c r="G57" s="129">
        <f>F57 + (F57*24%)</f>
        <v>1850.08</v>
      </c>
    </row>
    <row r="58" spans="1:7" x14ac:dyDescent="0.25">
      <c r="A58" s="185" t="s">
        <v>20</v>
      </c>
      <c r="B58" s="185"/>
      <c r="C58" s="185"/>
      <c r="D58" s="185"/>
      <c r="E58" s="185"/>
      <c r="F58" s="185"/>
      <c r="G58" s="124">
        <f>SUM(G57)</f>
        <v>1850.08</v>
      </c>
    </row>
    <row r="59" spans="1:7" x14ac:dyDescent="0.25">
      <c r="A59" s="166" t="s">
        <v>260</v>
      </c>
      <c r="B59" s="166"/>
      <c r="C59" s="166"/>
      <c r="D59" s="166"/>
      <c r="E59" s="166"/>
      <c r="F59" s="166" t="s">
        <v>206</v>
      </c>
      <c r="G59" s="125">
        <f>SUM(G58,G55,G36)</f>
        <v>64022.44</v>
      </c>
    </row>
  </sheetData>
  <mergeCells count="16">
    <mergeCell ref="A36:F36"/>
    <mergeCell ref="A37:G37"/>
    <mergeCell ref="A4:G4"/>
    <mergeCell ref="B10:G10"/>
    <mergeCell ref="A9:G9"/>
    <mergeCell ref="A10:A23"/>
    <mergeCell ref="A24:A29"/>
    <mergeCell ref="B24:G24"/>
    <mergeCell ref="A56:G56"/>
    <mergeCell ref="A58:F58"/>
    <mergeCell ref="A59:F59"/>
    <mergeCell ref="A38:A50"/>
    <mergeCell ref="B38:G38"/>
    <mergeCell ref="A51:A53"/>
    <mergeCell ref="B51:G51"/>
    <mergeCell ref="A55:F55"/>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6859-B803-014F-8754-E73FDCCE21D3}">
  <sheetPr codeName="Φύλλο5">
    <pageSetUpPr fitToPage="1"/>
  </sheetPr>
  <dimension ref="A1:I17"/>
  <sheetViews>
    <sheetView topLeftCell="A9" zoomScale="110" zoomScaleNormal="110" workbookViewId="0">
      <selection activeCell="B20" sqref="B20"/>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ΕΙΔΗ'!A134</f>
        <v>ΤΜΗΜΑ 4: "ΕΠΕΝΔΥΣΕΙΣ ΕΠΙΦΑΝΕΙΩΝ ΑΙΘΟΥΣΩΝ ΚΑΙ ΓΡΑΦΕΙΩΝ"</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8" x14ac:dyDescent="0.25">
      <c r="A8" s="167" t="s">
        <v>3</v>
      </c>
      <c r="B8" s="168"/>
      <c r="C8" s="168"/>
      <c r="D8" s="168"/>
      <c r="E8" s="168"/>
      <c r="F8" s="168"/>
      <c r="G8" s="169"/>
      <c r="I8" s="60"/>
    </row>
    <row r="9" spans="1:9" s="55" customFormat="1" ht="57" customHeight="1" x14ac:dyDescent="0.25">
      <c r="A9" s="88" t="s">
        <v>94</v>
      </c>
      <c r="B9" s="25" t="s">
        <v>95</v>
      </c>
      <c r="C9" s="94" t="s">
        <v>96</v>
      </c>
      <c r="D9" s="48">
        <v>401.5</v>
      </c>
      <c r="E9" s="112">
        <v>45</v>
      </c>
      <c r="F9" s="120">
        <f>E9*D9</f>
        <v>18067.5</v>
      </c>
      <c r="G9" s="126">
        <f t="shared" ref="G9" si="0">F9 + (F9*24%)</f>
        <v>22403.7</v>
      </c>
      <c r="I9" s="62"/>
    </row>
    <row r="10" spans="1:9" s="2" customFormat="1" ht="63.75" x14ac:dyDescent="0.25">
      <c r="A10" s="88" t="s">
        <v>97</v>
      </c>
      <c r="B10" s="25" t="s">
        <v>98</v>
      </c>
      <c r="C10" s="94" t="s">
        <v>61</v>
      </c>
      <c r="D10" s="5">
        <v>45.4</v>
      </c>
      <c r="E10" s="115">
        <v>95</v>
      </c>
      <c r="F10" s="116">
        <f>E10*D10</f>
        <v>4313</v>
      </c>
      <c r="G10" s="117">
        <f>F10 + (F10*24%)</f>
        <v>5348.12</v>
      </c>
      <c r="I10" s="58"/>
    </row>
    <row r="11" spans="1:9" s="2" customFormat="1" ht="63.75" x14ac:dyDescent="0.25">
      <c r="A11" s="53" t="s">
        <v>99</v>
      </c>
      <c r="B11" s="25" t="s">
        <v>100</v>
      </c>
      <c r="C11" s="94" t="s">
        <v>12</v>
      </c>
      <c r="D11" s="48">
        <v>9.5</v>
      </c>
      <c r="E11" s="112">
        <v>2400</v>
      </c>
      <c r="F11" s="113">
        <f>E11*D11</f>
        <v>22800</v>
      </c>
      <c r="G11" s="130">
        <f>F11 + (F11*24%)</f>
        <v>28272</v>
      </c>
      <c r="I11" s="58"/>
    </row>
    <row r="12" spans="1:9" s="2" customFormat="1" ht="16.5" x14ac:dyDescent="0.25">
      <c r="A12" s="185" t="s">
        <v>20</v>
      </c>
      <c r="B12" s="185"/>
      <c r="C12" s="185"/>
      <c r="D12" s="185"/>
      <c r="E12" s="185"/>
      <c r="F12" s="185"/>
      <c r="G12" s="124">
        <f>SUM(G9:G11)</f>
        <v>56023.82</v>
      </c>
      <c r="I12" s="58"/>
    </row>
    <row r="13" spans="1:9" ht="15" customHeight="1" x14ac:dyDescent="0.25">
      <c r="A13" s="167" t="s">
        <v>125</v>
      </c>
      <c r="B13" s="168"/>
      <c r="C13" s="168"/>
      <c r="D13" s="168"/>
      <c r="E13" s="168"/>
      <c r="F13" s="168"/>
      <c r="G13" s="169"/>
    </row>
    <row r="14" spans="1:9" s="2" customFormat="1" ht="47.25" x14ac:dyDescent="0.25">
      <c r="A14" s="88" t="s">
        <v>155</v>
      </c>
      <c r="B14" s="25" t="s">
        <v>152</v>
      </c>
      <c r="C14" s="94" t="s">
        <v>96</v>
      </c>
      <c r="D14" s="48">
        <v>401.5</v>
      </c>
      <c r="E14" s="112">
        <v>45</v>
      </c>
      <c r="F14" s="120">
        <f>E14*D14</f>
        <v>18067.5</v>
      </c>
      <c r="G14" s="126">
        <f t="shared" ref="G14" si="1">F14 + (F14*24%)</f>
        <v>22403.7</v>
      </c>
      <c r="I14" s="58"/>
    </row>
    <row r="15" spans="1:9" ht="63.75" x14ac:dyDescent="0.25">
      <c r="A15" s="88" t="s">
        <v>165</v>
      </c>
      <c r="B15" s="25" t="s">
        <v>154</v>
      </c>
      <c r="C15" s="94" t="s">
        <v>61</v>
      </c>
      <c r="D15" s="5">
        <v>40.229999999999997</v>
      </c>
      <c r="E15" s="115">
        <v>95</v>
      </c>
      <c r="F15" s="116">
        <f>E15*D15</f>
        <v>3821.85</v>
      </c>
      <c r="G15" s="117">
        <f>F15 + (F15*24%)</f>
        <v>4739.0940000000001</v>
      </c>
    </row>
    <row r="16" spans="1:9" x14ac:dyDescent="0.25">
      <c r="A16" s="185" t="s">
        <v>20</v>
      </c>
      <c r="B16" s="185"/>
      <c r="C16" s="185"/>
      <c r="D16" s="185"/>
      <c r="E16" s="185"/>
      <c r="F16" s="185"/>
      <c r="G16" s="124">
        <f>SUM(G14:G15)</f>
        <v>27142.794000000002</v>
      </c>
    </row>
    <row r="17" spans="1:7" x14ac:dyDescent="0.25">
      <c r="A17" s="166" t="s">
        <v>262</v>
      </c>
      <c r="B17" s="166"/>
      <c r="C17" s="166"/>
      <c r="D17" s="166"/>
      <c r="E17" s="166"/>
      <c r="F17" s="166" t="s">
        <v>206</v>
      </c>
      <c r="G17" s="125">
        <f>SUM(G16,G12)</f>
        <v>83166.614000000001</v>
      </c>
    </row>
  </sheetData>
  <mergeCells count="6">
    <mergeCell ref="A16:F16"/>
    <mergeCell ref="A17:F17"/>
    <mergeCell ref="A4:G4"/>
    <mergeCell ref="A8:G8"/>
    <mergeCell ref="A12:F12"/>
    <mergeCell ref="A13:G13"/>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C97A-D907-2143-9424-1995B6ED4584}">
  <sheetPr codeName="Φύλλο6">
    <pageSetUpPr fitToPage="1"/>
  </sheetPr>
  <dimension ref="A1:I65"/>
  <sheetViews>
    <sheetView topLeftCell="A49" zoomScale="110" zoomScaleNormal="110" workbookViewId="0">
      <selection activeCell="B13" sqref="B13"/>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ΕΙΔΗ'!A148</f>
        <v>ΤΜΗΜΑ 5: "Α.5 ΚΟΥΡΤΙΝΕΣ / ΠΕΡΣΙΔΕΣ / ΡΟΛΕΡ ΑΙΘΟΥΣΩΝ"</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8" x14ac:dyDescent="0.25">
      <c r="A8" s="167" t="s">
        <v>3</v>
      </c>
      <c r="B8" s="168"/>
      <c r="C8" s="168"/>
      <c r="D8" s="168"/>
      <c r="E8" s="168"/>
      <c r="F8" s="168"/>
      <c r="G8" s="169"/>
      <c r="I8" s="60"/>
    </row>
    <row r="9" spans="1:9" s="55" customFormat="1" ht="55.5" customHeight="1" x14ac:dyDescent="0.25">
      <c r="A9" s="186" t="s">
        <v>102</v>
      </c>
      <c r="B9" s="201" t="s">
        <v>263</v>
      </c>
      <c r="C9" s="202"/>
      <c r="D9" s="202"/>
      <c r="E9" s="202"/>
      <c r="F9" s="202"/>
      <c r="G9" s="203"/>
      <c r="I9" s="62"/>
    </row>
    <row r="10" spans="1:9" ht="16.5" x14ac:dyDescent="0.25">
      <c r="A10" s="187"/>
      <c r="B10" s="118" t="s">
        <v>103</v>
      </c>
      <c r="C10" s="87" t="s">
        <v>104</v>
      </c>
      <c r="D10" s="4">
        <v>6.4</v>
      </c>
      <c r="E10" s="115">
        <v>30</v>
      </c>
      <c r="F10" s="116">
        <f t="shared" ref="F10:F22" si="0">E10*D10</f>
        <v>192</v>
      </c>
      <c r="G10" s="117">
        <f t="shared" ref="G10:G22" si="1">F10 + (F10*24%)</f>
        <v>238.07999999999998</v>
      </c>
    </row>
    <row r="11" spans="1:9" ht="16.5" x14ac:dyDescent="0.25">
      <c r="A11" s="187"/>
      <c r="B11" s="118" t="s">
        <v>105</v>
      </c>
      <c r="C11" s="87" t="s">
        <v>104</v>
      </c>
      <c r="D11" s="4">
        <v>6.3</v>
      </c>
      <c r="E11" s="115">
        <v>30</v>
      </c>
      <c r="F11" s="116">
        <f t="shared" si="0"/>
        <v>189</v>
      </c>
      <c r="G11" s="117">
        <f t="shared" si="1"/>
        <v>234.36</v>
      </c>
    </row>
    <row r="12" spans="1:9" ht="16.5" x14ac:dyDescent="0.25">
      <c r="A12" s="187"/>
      <c r="B12" s="118" t="s">
        <v>106</v>
      </c>
      <c r="C12" s="87" t="s">
        <v>104</v>
      </c>
      <c r="D12" s="4">
        <v>4.2</v>
      </c>
      <c r="E12" s="115">
        <v>30</v>
      </c>
      <c r="F12" s="116">
        <f t="shared" si="0"/>
        <v>126</v>
      </c>
      <c r="G12" s="117">
        <f t="shared" si="1"/>
        <v>156.24</v>
      </c>
    </row>
    <row r="13" spans="1:9" ht="16.5" x14ac:dyDescent="0.25">
      <c r="A13" s="187"/>
      <c r="B13" s="118" t="s">
        <v>107</v>
      </c>
      <c r="C13" s="87" t="s">
        <v>104</v>
      </c>
      <c r="D13" s="4">
        <v>4.2</v>
      </c>
      <c r="E13" s="115">
        <v>30</v>
      </c>
      <c r="F13" s="116">
        <f t="shared" si="0"/>
        <v>126</v>
      </c>
      <c r="G13" s="117">
        <f t="shared" si="1"/>
        <v>156.24</v>
      </c>
    </row>
    <row r="14" spans="1:9" ht="16.5" x14ac:dyDescent="0.25">
      <c r="A14" s="187"/>
      <c r="B14" s="118" t="s">
        <v>108</v>
      </c>
      <c r="C14" s="87" t="s">
        <v>104</v>
      </c>
      <c r="D14" s="4">
        <v>4.75</v>
      </c>
      <c r="E14" s="115">
        <v>30</v>
      </c>
      <c r="F14" s="116">
        <f t="shared" si="0"/>
        <v>142.5</v>
      </c>
      <c r="G14" s="117">
        <f t="shared" si="1"/>
        <v>176.7</v>
      </c>
    </row>
    <row r="15" spans="1:9" ht="16.5" x14ac:dyDescent="0.25">
      <c r="A15" s="187"/>
      <c r="B15" s="118" t="s">
        <v>109</v>
      </c>
      <c r="C15" s="87" t="s">
        <v>104</v>
      </c>
      <c r="D15" s="4">
        <v>4.95</v>
      </c>
      <c r="E15" s="115">
        <v>30</v>
      </c>
      <c r="F15" s="116">
        <f>E15*D15</f>
        <v>148.5</v>
      </c>
      <c r="G15" s="117">
        <f>F15 + (F15*24%)</f>
        <v>184.14</v>
      </c>
    </row>
    <row r="16" spans="1:9" ht="16.5" x14ac:dyDescent="0.25">
      <c r="A16" s="187"/>
      <c r="B16" s="118" t="s">
        <v>110</v>
      </c>
      <c r="C16" s="87" t="s">
        <v>104</v>
      </c>
      <c r="D16" s="4">
        <v>4.93</v>
      </c>
      <c r="E16" s="115">
        <v>30</v>
      </c>
      <c r="F16" s="116">
        <f>E16*D16</f>
        <v>147.89999999999998</v>
      </c>
      <c r="G16" s="117">
        <f>F16 + (F16*24%)</f>
        <v>183.39599999999996</v>
      </c>
    </row>
    <row r="17" spans="1:7" ht="16.5" x14ac:dyDescent="0.25">
      <c r="A17" s="187"/>
      <c r="B17" s="118" t="s">
        <v>111</v>
      </c>
      <c r="C17" s="87" t="s">
        <v>104</v>
      </c>
      <c r="D17" s="4">
        <v>3.78</v>
      </c>
      <c r="E17" s="115">
        <v>30</v>
      </c>
      <c r="F17" s="116">
        <f>E17*D17</f>
        <v>113.39999999999999</v>
      </c>
      <c r="G17" s="117">
        <f>F17 + (F17*24%)</f>
        <v>140.61599999999999</v>
      </c>
    </row>
    <row r="18" spans="1:7" ht="16.5" x14ac:dyDescent="0.25">
      <c r="A18" s="187"/>
      <c r="B18" s="118" t="s">
        <v>112</v>
      </c>
      <c r="C18" s="87" t="s">
        <v>104</v>
      </c>
      <c r="D18" s="4">
        <v>6.85</v>
      </c>
      <c r="E18" s="115">
        <v>30</v>
      </c>
      <c r="F18" s="116">
        <f>E18*D18</f>
        <v>205.5</v>
      </c>
      <c r="G18" s="117">
        <f>F18 + (F18*24%)</f>
        <v>254.82</v>
      </c>
    </row>
    <row r="19" spans="1:7" ht="16.5" x14ac:dyDescent="0.25">
      <c r="A19" s="187"/>
      <c r="B19" s="118" t="s">
        <v>113</v>
      </c>
      <c r="C19" s="87" t="s">
        <v>104</v>
      </c>
      <c r="D19" s="4">
        <v>7.35</v>
      </c>
      <c r="E19" s="115">
        <v>30</v>
      </c>
      <c r="F19" s="116">
        <f>E19*D19</f>
        <v>220.5</v>
      </c>
      <c r="G19" s="117">
        <f>F19 + (F19*24%)</f>
        <v>273.42</v>
      </c>
    </row>
    <row r="20" spans="1:7" ht="16.5" x14ac:dyDescent="0.25">
      <c r="A20" s="187"/>
      <c r="B20" s="118" t="s">
        <v>114</v>
      </c>
      <c r="C20" s="87" t="s">
        <v>104</v>
      </c>
      <c r="D20" s="4">
        <v>3.1</v>
      </c>
      <c r="E20" s="115">
        <v>30</v>
      </c>
      <c r="F20" s="116">
        <f t="shared" si="0"/>
        <v>93</v>
      </c>
      <c r="G20" s="117">
        <f t="shared" si="1"/>
        <v>115.32</v>
      </c>
    </row>
    <row r="21" spans="1:7" ht="16.5" x14ac:dyDescent="0.25">
      <c r="A21" s="187"/>
      <c r="B21" s="118" t="s">
        <v>115</v>
      </c>
      <c r="C21" s="87" t="s">
        <v>104</v>
      </c>
      <c r="D21" s="4">
        <v>3.15</v>
      </c>
      <c r="E21" s="115">
        <v>30</v>
      </c>
      <c r="F21" s="116">
        <f t="shared" si="0"/>
        <v>94.5</v>
      </c>
      <c r="G21" s="117">
        <f t="shared" si="1"/>
        <v>117.18</v>
      </c>
    </row>
    <row r="22" spans="1:7" ht="16.5" x14ac:dyDescent="0.25">
      <c r="A22" s="188"/>
      <c r="B22" s="118" t="s">
        <v>116</v>
      </c>
      <c r="C22" s="89" t="s">
        <v>117</v>
      </c>
      <c r="D22" s="4">
        <v>12</v>
      </c>
      <c r="E22" s="115">
        <v>20</v>
      </c>
      <c r="F22" s="116">
        <f t="shared" si="0"/>
        <v>240</v>
      </c>
      <c r="G22" s="117">
        <f t="shared" si="1"/>
        <v>297.60000000000002</v>
      </c>
    </row>
    <row r="23" spans="1:7" x14ac:dyDescent="0.25">
      <c r="A23" s="186" t="s">
        <v>118</v>
      </c>
      <c r="B23" s="204" t="s">
        <v>264</v>
      </c>
      <c r="C23" s="204"/>
      <c r="D23" s="204"/>
      <c r="E23" s="204"/>
      <c r="F23" s="204"/>
      <c r="G23" s="204"/>
    </row>
    <row r="24" spans="1:7" ht="16.5" x14ac:dyDescent="0.25">
      <c r="A24" s="187"/>
      <c r="B24" s="118" t="s">
        <v>265</v>
      </c>
      <c r="C24" s="89" t="s">
        <v>104</v>
      </c>
      <c r="D24" s="4">
        <v>13.58</v>
      </c>
      <c r="E24" s="115">
        <v>85</v>
      </c>
      <c r="F24" s="122">
        <f t="shared" ref="F24:F29" si="2">E24*D24</f>
        <v>1154.3</v>
      </c>
      <c r="G24" s="123">
        <f t="shared" ref="G24:G29" si="3">F24 + (F24*24%)</f>
        <v>1431.3319999999999</v>
      </c>
    </row>
    <row r="25" spans="1:7" ht="16.5" x14ac:dyDescent="0.25">
      <c r="A25" s="187"/>
      <c r="B25" s="118" t="s">
        <v>266</v>
      </c>
      <c r="C25" s="89" t="s">
        <v>104</v>
      </c>
      <c r="D25" s="4">
        <v>7.64</v>
      </c>
      <c r="E25" s="115">
        <v>85</v>
      </c>
      <c r="F25" s="122">
        <f t="shared" si="2"/>
        <v>649.4</v>
      </c>
      <c r="G25" s="117">
        <f t="shared" si="3"/>
        <v>805.25599999999997</v>
      </c>
    </row>
    <row r="26" spans="1:7" ht="16.5" x14ac:dyDescent="0.25">
      <c r="A26" s="187"/>
      <c r="B26" s="118" t="s">
        <v>267</v>
      </c>
      <c r="C26" s="89" t="s">
        <v>104</v>
      </c>
      <c r="D26" s="4">
        <v>5.15</v>
      </c>
      <c r="E26" s="115">
        <v>85</v>
      </c>
      <c r="F26" s="116">
        <f t="shared" si="2"/>
        <v>437.75000000000006</v>
      </c>
      <c r="G26" s="117">
        <f t="shared" si="3"/>
        <v>542.81000000000006</v>
      </c>
    </row>
    <row r="27" spans="1:7" ht="16.5" x14ac:dyDescent="0.25">
      <c r="A27" s="187"/>
      <c r="B27" s="118" t="s">
        <v>268</v>
      </c>
      <c r="C27" s="89" t="s">
        <v>104</v>
      </c>
      <c r="D27" s="4">
        <v>14.41</v>
      </c>
      <c r="E27" s="115">
        <v>85</v>
      </c>
      <c r="F27" s="116">
        <f t="shared" si="2"/>
        <v>1224.8499999999999</v>
      </c>
      <c r="G27" s="117">
        <f t="shared" si="3"/>
        <v>1518.8139999999999</v>
      </c>
    </row>
    <row r="28" spans="1:7" ht="16.5" x14ac:dyDescent="0.25">
      <c r="A28" s="187"/>
      <c r="B28" s="118" t="s">
        <v>269</v>
      </c>
      <c r="C28" s="89" t="s">
        <v>104</v>
      </c>
      <c r="D28" s="4">
        <v>14.41</v>
      </c>
      <c r="E28" s="115">
        <v>85</v>
      </c>
      <c r="F28" s="116">
        <f t="shared" si="2"/>
        <v>1224.8499999999999</v>
      </c>
      <c r="G28" s="117">
        <f t="shared" si="3"/>
        <v>1518.8139999999999</v>
      </c>
    </row>
    <row r="29" spans="1:7" ht="16.5" x14ac:dyDescent="0.25">
      <c r="A29" s="187"/>
      <c r="B29" s="118" t="s">
        <v>270</v>
      </c>
      <c r="C29" s="89" t="s">
        <v>104</v>
      </c>
      <c r="D29" s="4">
        <v>5.17</v>
      </c>
      <c r="E29" s="115">
        <v>85</v>
      </c>
      <c r="F29" s="116">
        <f t="shared" si="2"/>
        <v>439.45</v>
      </c>
      <c r="G29" s="117">
        <f t="shared" si="3"/>
        <v>544.91800000000001</v>
      </c>
    </row>
    <row r="30" spans="1:7" ht="16.5" x14ac:dyDescent="0.25">
      <c r="A30" s="187"/>
      <c r="B30" s="118" t="s">
        <v>271</v>
      </c>
      <c r="C30" s="89" t="s">
        <v>104</v>
      </c>
      <c r="D30" s="4">
        <v>14.39</v>
      </c>
      <c r="E30" s="115">
        <v>85</v>
      </c>
      <c r="F30" s="116">
        <f>E30*D30</f>
        <v>1223.1500000000001</v>
      </c>
      <c r="G30" s="117">
        <f>F30 + (F30*24%)</f>
        <v>1516.7060000000001</v>
      </c>
    </row>
    <row r="31" spans="1:7" ht="16.5" x14ac:dyDescent="0.25">
      <c r="A31" s="187"/>
      <c r="B31" s="118" t="s">
        <v>272</v>
      </c>
      <c r="C31" s="89" t="s">
        <v>104</v>
      </c>
      <c r="D31" s="4">
        <v>11.66</v>
      </c>
      <c r="E31" s="115">
        <v>85</v>
      </c>
      <c r="F31" s="116">
        <f>E31*D31</f>
        <v>991.1</v>
      </c>
      <c r="G31" s="117">
        <f>F31 + (F31*24%)</f>
        <v>1228.9639999999999</v>
      </c>
    </row>
    <row r="32" spans="1:7" ht="16.5" x14ac:dyDescent="0.25">
      <c r="A32" s="187"/>
      <c r="B32" s="118" t="s">
        <v>272</v>
      </c>
      <c r="C32" s="89" t="s">
        <v>104</v>
      </c>
      <c r="D32" s="4">
        <v>11.66</v>
      </c>
      <c r="E32" s="115">
        <v>85</v>
      </c>
      <c r="F32" s="116">
        <f>E32*D32</f>
        <v>991.1</v>
      </c>
      <c r="G32" s="117">
        <f>F32 + (F32*24%)</f>
        <v>1228.9639999999999</v>
      </c>
    </row>
    <row r="33" spans="1:7" ht="16.5" x14ac:dyDescent="0.25">
      <c r="A33" s="187"/>
      <c r="B33" s="118" t="s">
        <v>273</v>
      </c>
      <c r="C33" s="89" t="s">
        <v>119</v>
      </c>
      <c r="D33" s="4">
        <v>44.55</v>
      </c>
      <c r="E33" s="115">
        <v>35.799999999999997</v>
      </c>
      <c r="F33" s="116">
        <f>E33*D33</f>
        <v>1594.8899999999999</v>
      </c>
      <c r="G33" s="117">
        <f>F33 + (F33*24%)</f>
        <v>1977.6635999999999</v>
      </c>
    </row>
    <row r="34" spans="1:7" ht="33" x14ac:dyDescent="0.25">
      <c r="A34" s="188"/>
      <c r="B34" s="118" t="s">
        <v>274</v>
      </c>
      <c r="C34" s="89" t="s">
        <v>189</v>
      </c>
      <c r="D34" s="4">
        <v>16</v>
      </c>
      <c r="E34" s="115">
        <v>16</v>
      </c>
      <c r="F34" s="116">
        <f>E34*D34</f>
        <v>256</v>
      </c>
      <c r="G34" s="117">
        <f>F34 + (F34*24%)</f>
        <v>317.44</v>
      </c>
    </row>
    <row r="35" spans="1:7" x14ac:dyDescent="0.25">
      <c r="A35" s="185" t="s">
        <v>20</v>
      </c>
      <c r="B35" s="185"/>
      <c r="C35" s="185"/>
      <c r="D35" s="185"/>
      <c r="E35" s="185"/>
      <c r="F35" s="185"/>
      <c r="G35" s="124">
        <f>SUM(G24:G34,G10:G22)</f>
        <v>15159.793600000001</v>
      </c>
    </row>
    <row r="36" spans="1:7" ht="50.1" customHeight="1" x14ac:dyDescent="0.25">
      <c r="A36" s="167" t="s">
        <v>125</v>
      </c>
      <c r="B36" s="168"/>
      <c r="C36" s="168"/>
      <c r="D36" s="168"/>
      <c r="E36" s="168"/>
      <c r="F36" s="168"/>
      <c r="G36" s="169"/>
    </row>
    <row r="37" spans="1:7" x14ac:dyDescent="0.25">
      <c r="A37" s="186" t="s">
        <v>166</v>
      </c>
      <c r="B37" s="201" t="s">
        <v>275</v>
      </c>
      <c r="C37" s="202"/>
      <c r="D37" s="202"/>
      <c r="E37" s="202"/>
      <c r="F37" s="202"/>
      <c r="G37" s="203"/>
    </row>
    <row r="38" spans="1:7" ht="16.5" x14ac:dyDescent="0.25">
      <c r="A38" s="187"/>
      <c r="B38" s="118" t="s">
        <v>103</v>
      </c>
      <c r="C38" s="87" t="s">
        <v>104</v>
      </c>
      <c r="D38" s="4">
        <v>6.4</v>
      </c>
      <c r="E38" s="115">
        <v>30</v>
      </c>
      <c r="F38" s="116">
        <f t="shared" ref="F38:F50" si="4">E38*D38</f>
        <v>192</v>
      </c>
      <c r="G38" s="117">
        <f t="shared" ref="G38:G50" si="5">F38 + (F38*24%)</f>
        <v>238.07999999999998</v>
      </c>
    </row>
    <row r="39" spans="1:7" ht="16.5" x14ac:dyDescent="0.25">
      <c r="A39" s="187"/>
      <c r="B39" s="118" t="s">
        <v>105</v>
      </c>
      <c r="C39" s="87" t="s">
        <v>104</v>
      </c>
      <c r="D39" s="4">
        <v>6.3</v>
      </c>
      <c r="E39" s="115">
        <v>30</v>
      </c>
      <c r="F39" s="116">
        <f t="shared" si="4"/>
        <v>189</v>
      </c>
      <c r="G39" s="117">
        <f t="shared" si="5"/>
        <v>234.36</v>
      </c>
    </row>
    <row r="40" spans="1:7" ht="16.5" x14ac:dyDescent="0.25">
      <c r="A40" s="187"/>
      <c r="B40" s="118" t="s">
        <v>156</v>
      </c>
      <c r="C40" s="87" t="s">
        <v>104</v>
      </c>
      <c r="D40" s="4">
        <v>4.2</v>
      </c>
      <c r="E40" s="115">
        <v>30</v>
      </c>
      <c r="F40" s="116">
        <f t="shared" si="4"/>
        <v>126</v>
      </c>
      <c r="G40" s="117">
        <f t="shared" si="5"/>
        <v>156.24</v>
      </c>
    </row>
    <row r="41" spans="1:7" ht="16.5" x14ac:dyDescent="0.25">
      <c r="A41" s="187"/>
      <c r="B41" s="118" t="s">
        <v>157</v>
      </c>
      <c r="C41" s="87" t="s">
        <v>104</v>
      </c>
      <c r="D41" s="4">
        <v>4.2</v>
      </c>
      <c r="E41" s="115">
        <v>30</v>
      </c>
      <c r="F41" s="116">
        <f t="shared" si="4"/>
        <v>126</v>
      </c>
      <c r="G41" s="117">
        <f t="shared" si="5"/>
        <v>156.24</v>
      </c>
    </row>
    <row r="42" spans="1:7" ht="16.5" x14ac:dyDescent="0.25">
      <c r="A42" s="187"/>
      <c r="B42" s="118" t="s">
        <v>158</v>
      </c>
      <c r="C42" s="87" t="s">
        <v>104</v>
      </c>
      <c r="D42" s="4">
        <v>4.75</v>
      </c>
      <c r="E42" s="115">
        <v>30</v>
      </c>
      <c r="F42" s="116">
        <f t="shared" si="4"/>
        <v>142.5</v>
      </c>
      <c r="G42" s="117">
        <f t="shared" si="5"/>
        <v>176.7</v>
      </c>
    </row>
    <row r="43" spans="1:7" ht="16.5" x14ac:dyDescent="0.25">
      <c r="A43" s="187"/>
      <c r="B43" s="118" t="s">
        <v>159</v>
      </c>
      <c r="C43" s="87" t="s">
        <v>104</v>
      </c>
      <c r="D43" s="4">
        <v>4.95</v>
      </c>
      <c r="E43" s="115">
        <v>30</v>
      </c>
      <c r="F43" s="116">
        <f>E43*D43</f>
        <v>148.5</v>
      </c>
      <c r="G43" s="117">
        <f>F43 + (F43*24%)</f>
        <v>184.14</v>
      </c>
    </row>
    <row r="44" spans="1:7" ht="16.5" x14ac:dyDescent="0.25">
      <c r="A44" s="187"/>
      <c r="B44" s="118" t="s">
        <v>160</v>
      </c>
      <c r="C44" s="87" t="s">
        <v>104</v>
      </c>
      <c r="D44" s="4">
        <v>4.93</v>
      </c>
      <c r="E44" s="115">
        <v>30</v>
      </c>
      <c r="F44" s="116">
        <f>E44*D44</f>
        <v>147.89999999999998</v>
      </c>
      <c r="G44" s="117">
        <f>F44 + (F44*24%)</f>
        <v>183.39599999999996</v>
      </c>
    </row>
    <row r="45" spans="1:7" ht="16.5" x14ac:dyDescent="0.25">
      <c r="A45" s="187"/>
      <c r="B45" s="118" t="s">
        <v>111</v>
      </c>
      <c r="C45" s="87" t="s">
        <v>104</v>
      </c>
      <c r="D45" s="4">
        <v>3.78</v>
      </c>
      <c r="E45" s="115">
        <v>30</v>
      </c>
      <c r="F45" s="116">
        <f>E45*D45</f>
        <v>113.39999999999999</v>
      </c>
      <c r="G45" s="117">
        <f>F45 + (F45*24%)</f>
        <v>140.61599999999999</v>
      </c>
    </row>
    <row r="46" spans="1:7" ht="16.5" x14ac:dyDescent="0.25">
      <c r="A46" s="187"/>
      <c r="B46" s="118" t="s">
        <v>161</v>
      </c>
      <c r="C46" s="87" t="s">
        <v>104</v>
      </c>
      <c r="D46" s="4">
        <v>6.85</v>
      </c>
      <c r="E46" s="115">
        <v>30</v>
      </c>
      <c r="F46" s="116">
        <f>E46*D46</f>
        <v>205.5</v>
      </c>
      <c r="G46" s="117">
        <f>F46 + (F46*24%)</f>
        <v>254.82</v>
      </c>
    </row>
    <row r="47" spans="1:7" ht="16.5" x14ac:dyDescent="0.25">
      <c r="A47" s="187"/>
      <c r="B47" s="118" t="s">
        <v>162</v>
      </c>
      <c r="C47" s="87" t="s">
        <v>104</v>
      </c>
      <c r="D47" s="4">
        <v>7.35</v>
      </c>
      <c r="E47" s="115">
        <v>30</v>
      </c>
      <c r="F47" s="116">
        <f>E47*D47</f>
        <v>220.5</v>
      </c>
      <c r="G47" s="117">
        <f>F47 + (F47*24%)</f>
        <v>273.42</v>
      </c>
    </row>
    <row r="48" spans="1:7" ht="16.5" x14ac:dyDescent="0.25">
      <c r="A48" s="187"/>
      <c r="B48" s="118" t="s">
        <v>163</v>
      </c>
      <c r="C48" s="87" t="s">
        <v>104</v>
      </c>
      <c r="D48" s="4">
        <v>3.1</v>
      </c>
      <c r="E48" s="115">
        <v>30</v>
      </c>
      <c r="F48" s="116">
        <f t="shared" si="4"/>
        <v>93</v>
      </c>
      <c r="G48" s="117">
        <f t="shared" si="5"/>
        <v>115.32</v>
      </c>
    </row>
    <row r="49" spans="1:9" ht="16.5" x14ac:dyDescent="0.25">
      <c r="A49" s="187"/>
      <c r="B49" s="118" t="s">
        <v>164</v>
      </c>
      <c r="C49" s="87" t="s">
        <v>104</v>
      </c>
      <c r="D49" s="4">
        <v>3.15</v>
      </c>
      <c r="E49" s="115">
        <v>30</v>
      </c>
      <c r="F49" s="116">
        <f t="shared" si="4"/>
        <v>94.5</v>
      </c>
      <c r="G49" s="117">
        <f t="shared" si="5"/>
        <v>117.18</v>
      </c>
    </row>
    <row r="50" spans="1:9" ht="16.5" x14ac:dyDescent="0.25">
      <c r="A50" s="188"/>
      <c r="B50" s="118" t="s">
        <v>116</v>
      </c>
      <c r="C50" s="89" t="s">
        <v>117</v>
      </c>
      <c r="D50" s="4">
        <v>12</v>
      </c>
      <c r="E50" s="115">
        <v>20</v>
      </c>
      <c r="F50" s="116">
        <f t="shared" si="4"/>
        <v>240</v>
      </c>
      <c r="G50" s="117">
        <f t="shared" si="5"/>
        <v>297.60000000000002</v>
      </c>
    </row>
    <row r="51" spans="1:9" x14ac:dyDescent="0.25">
      <c r="A51" s="198" t="s">
        <v>168</v>
      </c>
      <c r="B51" s="204" t="s">
        <v>264</v>
      </c>
      <c r="C51" s="204"/>
      <c r="D51" s="204"/>
      <c r="E51" s="204"/>
      <c r="F51" s="204"/>
      <c r="G51" s="204"/>
    </row>
    <row r="52" spans="1:9" ht="16.5" x14ac:dyDescent="0.25">
      <c r="A52" s="198"/>
      <c r="B52" s="118" t="s">
        <v>276</v>
      </c>
      <c r="C52" s="94" t="s">
        <v>104</v>
      </c>
      <c r="D52" s="131">
        <v>13.58</v>
      </c>
      <c r="E52" s="112">
        <v>85</v>
      </c>
      <c r="F52" s="120">
        <f t="shared" ref="F52:F61" si="6">E52*D52</f>
        <v>1154.3</v>
      </c>
      <c r="G52" s="121">
        <f t="shared" ref="G52:G63" si="7">F52 + (F52*24%)</f>
        <v>1431.3319999999999</v>
      </c>
    </row>
    <row r="53" spans="1:9" ht="15" customHeight="1" x14ac:dyDescent="0.25">
      <c r="A53" s="198"/>
      <c r="B53" s="118" t="s">
        <v>277</v>
      </c>
      <c r="C53" s="94" t="s">
        <v>104</v>
      </c>
      <c r="D53" s="131">
        <v>7.64</v>
      </c>
      <c r="E53" s="112">
        <v>85</v>
      </c>
      <c r="F53" s="120">
        <f t="shared" si="6"/>
        <v>649.4</v>
      </c>
      <c r="G53" s="121">
        <f t="shared" si="7"/>
        <v>805.25599999999997</v>
      </c>
    </row>
    <row r="54" spans="1:9" s="2" customFormat="1" ht="16.5" x14ac:dyDescent="0.25">
      <c r="A54" s="198"/>
      <c r="B54" s="118" t="s">
        <v>267</v>
      </c>
      <c r="C54" s="94" t="s">
        <v>104</v>
      </c>
      <c r="D54" s="131">
        <v>5.15</v>
      </c>
      <c r="E54" s="112">
        <v>85</v>
      </c>
      <c r="F54" s="113">
        <f t="shared" si="6"/>
        <v>437.75000000000006</v>
      </c>
      <c r="G54" s="130">
        <f t="shared" si="7"/>
        <v>542.81000000000006</v>
      </c>
      <c r="I54" s="58"/>
    </row>
    <row r="55" spans="1:9" ht="16.5" x14ac:dyDescent="0.25">
      <c r="A55" s="198"/>
      <c r="B55" s="118" t="s">
        <v>268</v>
      </c>
      <c r="C55" s="94" t="s">
        <v>104</v>
      </c>
      <c r="D55" s="131">
        <v>14.37</v>
      </c>
      <c r="E55" s="112">
        <v>85</v>
      </c>
      <c r="F55" s="113">
        <f t="shared" si="6"/>
        <v>1221.45</v>
      </c>
      <c r="G55" s="130">
        <f t="shared" si="7"/>
        <v>1514.598</v>
      </c>
    </row>
    <row r="56" spans="1:9" ht="16.5" x14ac:dyDescent="0.25">
      <c r="A56" s="198"/>
      <c r="B56" s="118" t="s">
        <v>268</v>
      </c>
      <c r="C56" s="94" t="s">
        <v>104</v>
      </c>
      <c r="D56" s="131">
        <v>14.37</v>
      </c>
      <c r="E56" s="112">
        <v>85</v>
      </c>
      <c r="F56" s="113">
        <f t="shared" si="6"/>
        <v>1221.45</v>
      </c>
      <c r="G56" s="130">
        <f t="shared" si="7"/>
        <v>1514.598</v>
      </c>
    </row>
    <row r="57" spans="1:9" ht="16.5" x14ac:dyDescent="0.25">
      <c r="A57" s="198"/>
      <c r="B57" s="118" t="s">
        <v>278</v>
      </c>
      <c r="C57" s="94" t="s">
        <v>104</v>
      </c>
      <c r="D57" s="131">
        <v>14.17</v>
      </c>
      <c r="E57" s="112">
        <v>85</v>
      </c>
      <c r="F57" s="113">
        <f t="shared" si="6"/>
        <v>1204.45</v>
      </c>
      <c r="G57" s="130">
        <f t="shared" si="7"/>
        <v>1493.518</v>
      </c>
    </row>
    <row r="58" spans="1:9" ht="16.5" x14ac:dyDescent="0.25">
      <c r="A58" s="198"/>
      <c r="B58" s="118" t="s">
        <v>279</v>
      </c>
      <c r="C58" s="94" t="s">
        <v>104</v>
      </c>
      <c r="D58" s="131">
        <v>14.17</v>
      </c>
      <c r="E58" s="112">
        <v>85</v>
      </c>
      <c r="F58" s="113">
        <f t="shared" si="6"/>
        <v>1204.45</v>
      </c>
      <c r="G58" s="130">
        <f t="shared" si="7"/>
        <v>1493.518</v>
      </c>
    </row>
    <row r="59" spans="1:9" ht="16.5" x14ac:dyDescent="0.25">
      <c r="A59" s="198"/>
      <c r="B59" s="118" t="s">
        <v>272</v>
      </c>
      <c r="C59" s="94" t="s">
        <v>104</v>
      </c>
      <c r="D59" s="131">
        <v>11.66</v>
      </c>
      <c r="E59" s="112">
        <v>85</v>
      </c>
      <c r="F59" s="113">
        <f t="shared" si="6"/>
        <v>991.1</v>
      </c>
      <c r="G59" s="130">
        <f t="shared" si="7"/>
        <v>1228.9639999999999</v>
      </c>
    </row>
    <row r="60" spans="1:9" ht="16.5" x14ac:dyDescent="0.25">
      <c r="A60" s="198"/>
      <c r="B60" s="118" t="s">
        <v>280</v>
      </c>
      <c r="C60" s="94" t="s">
        <v>104</v>
      </c>
      <c r="D60" s="131">
        <v>5.17</v>
      </c>
      <c r="E60" s="112">
        <v>85</v>
      </c>
      <c r="F60" s="113">
        <f t="shared" si="6"/>
        <v>439.45</v>
      </c>
      <c r="G60" s="130">
        <f t="shared" si="7"/>
        <v>544.91800000000001</v>
      </c>
    </row>
    <row r="61" spans="1:9" ht="16.5" x14ac:dyDescent="0.25">
      <c r="A61" s="198"/>
      <c r="B61" s="118" t="s">
        <v>281</v>
      </c>
      <c r="C61" s="94" t="s">
        <v>104</v>
      </c>
      <c r="D61" s="131">
        <v>14.37</v>
      </c>
      <c r="E61" s="112">
        <v>85</v>
      </c>
      <c r="F61" s="113">
        <f t="shared" si="6"/>
        <v>1221.45</v>
      </c>
      <c r="G61" s="130">
        <f t="shared" si="7"/>
        <v>1514.598</v>
      </c>
    </row>
    <row r="62" spans="1:9" ht="16.5" x14ac:dyDescent="0.25">
      <c r="A62" s="198"/>
      <c r="B62" s="118" t="s">
        <v>273</v>
      </c>
      <c r="C62" s="94" t="s">
        <v>119</v>
      </c>
      <c r="D62" s="131">
        <v>52.1</v>
      </c>
      <c r="E62" s="112">
        <v>35.799999999999997</v>
      </c>
      <c r="F62" s="113">
        <f>E62*D62</f>
        <v>1865.1799999999998</v>
      </c>
      <c r="G62" s="130">
        <f>F62 + (F62*24%)</f>
        <v>2312.8231999999998</v>
      </c>
    </row>
    <row r="63" spans="1:9" ht="33" x14ac:dyDescent="0.25">
      <c r="A63" s="198"/>
      <c r="B63" s="118" t="s">
        <v>282</v>
      </c>
      <c r="C63" s="94" t="s">
        <v>189</v>
      </c>
      <c r="D63" s="131">
        <v>17</v>
      </c>
      <c r="E63" s="112">
        <v>16</v>
      </c>
      <c r="F63" s="113">
        <f>E63*D63</f>
        <v>272</v>
      </c>
      <c r="G63" s="130">
        <f t="shared" si="7"/>
        <v>337.28</v>
      </c>
    </row>
    <row r="64" spans="1:9" x14ac:dyDescent="0.25">
      <c r="A64" s="185" t="s">
        <v>20</v>
      </c>
      <c r="B64" s="185"/>
      <c r="C64" s="185"/>
      <c r="D64" s="185"/>
      <c r="E64" s="185"/>
      <c r="F64" s="185"/>
      <c r="G64" s="124">
        <f>SUM(G52:G63,G38:G50)</f>
        <v>17262.325199999999</v>
      </c>
    </row>
    <row r="65" spans="1:7" x14ac:dyDescent="0.25">
      <c r="A65" s="166" t="s">
        <v>283</v>
      </c>
      <c r="B65" s="166"/>
      <c r="C65" s="166"/>
      <c r="D65" s="166"/>
      <c r="E65" s="166"/>
      <c r="F65" s="166" t="s">
        <v>206</v>
      </c>
      <c r="G65" s="125">
        <f>SUM(G64,G35)</f>
        <v>32422.1188</v>
      </c>
    </row>
  </sheetData>
  <mergeCells count="14">
    <mergeCell ref="A4:G4"/>
    <mergeCell ref="B9:G9"/>
    <mergeCell ref="A8:G8"/>
    <mergeCell ref="A9:A22"/>
    <mergeCell ref="A64:F64"/>
    <mergeCell ref="A65:F65"/>
    <mergeCell ref="A23:A34"/>
    <mergeCell ref="B23:G23"/>
    <mergeCell ref="A35:F35"/>
    <mergeCell ref="A36:G36"/>
    <mergeCell ref="A37:A50"/>
    <mergeCell ref="B37:G37"/>
    <mergeCell ref="A51:A63"/>
    <mergeCell ref="B51:G51"/>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93E82-F266-E140-8091-3A11B030BD6A}">
  <sheetPr codeName="Φύλλο7">
    <pageSetUpPr fitToPage="1"/>
  </sheetPr>
  <dimension ref="A1:I17"/>
  <sheetViews>
    <sheetView topLeftCell="A11" zoomScale="110" zoomScaleNormal="110" workbookViewId="0">
      <selection activeCell="B19" sqref="B19"/>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ΕΙΔΗ'!A210</f>
        <v>ΤΜΗΜΑ 6: "Α.6 ΜΕΤΑΛΛΙΚΕΣ ΚΑΤΑΣΚΕΥΕΣ"</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4.25" x14ac:dyDescent="0.25">
      <c r="A8" s="52"/>
      <c r="B8" s="49" t="s">
        <v>57</v>
      </c>
      <c r="C8" s="93"/>
      <c r="D8" s="93"/>
      <c r="E8" s="93"/>
      <c r="F8" s="93"/>
      <c r="G8" s="93"/>
      <c r="I8" s="60"/>
    </row>
    <row r="9" spans="1:9" s="2" customFormat="1" ht="18" x14ac:dyDescent="0.25">
      <c r="A9" s="167" t="s">
        <v>3</v>
      </c>
      <c r="B9" s="168"/>
      <c r="C9" s="168"/>
      <c r="D9" s="168"/>
      <c r="E9" s="168"/>
      <c r="F9" s="168"/>
      <c r="G9" s="169"/>
      <c r="I9" s="58"/>
    </row>
    <row r="10" spans="1:9" s="55" customFormat="1" ht="97.5" customHeight="1" x14ac:dyDescent="0.25">
      <c r="A10" s="51" t="s">
        <v>121</v>
      </c>
      <c r="B10" s="41" t="s">
        <v>122</v>
      </c>
      <c r="C10" s="89" t="s">
        <v>12</v>
      </c>
      <c r="D10" s="3">
        <v>16</v>
      </c>
      <c r="E10" s="115">
        <v>450</v>
      </c>
      <c r="F10" s="116">
        <f>E10*D10</f>
        <v>7200</v>
      </c>
      <c r="G10" s="126">
        <f>F10 + (F10*24%)</f>
        <v>8928</v>
      </c>
      <c r="I10" s="62"/>
    </row>
    <row r="11" spans="1:9" s="2" customFormat="1" ht="80.25" x14ac:dyDescent="0.25">
      <c r="A11" s="51" t="s">
        <v>123</v>
      </c>
      <c r="B11" s="13" t="s">
        <v>124</v>
      </c>
      <c r="C11" s="89" t="s">
        <v>117</v>
      </c>
      <c r="D11" s="4">
        <v>1</v>
      </c>
      <c r="E11" s="115">
        <v>4300</v>
      </c>
      <c r="F11" s="122">
        <f>E11*D11</f>
        <v>4300</v>
      </c>
      <c r="G11" s="123">
        <f>F11 + (F11*24%)</f>
        <v>5332</v>
      </c>
      <c r="I11" s="58"/>
    </row>
    <row r="12" spans="1:9" x14ac:dyDescent="0.25">
      <c r="A12" s="185" t="s">
        <v>20</v>
      </c>
      <c r="B12" s="185"/>
      <c r="C12" s="185"/>
      <c r="D12" s="185"/>
      <c r="E12" s="185"/>
      <c r="F12" s="185"/>
      <c r="G12" s="124">
        <f>SUM(G10:G11)</f>
        <v>14260</v>
      </c>
    </row>
    <row r="13" spans="1:9" ht="15" customHeight="1" x14ac:dyDescent="0.25">
      <c r="A13" s="167" t="s">
        <v>125</v>
      </c>
      <c r="B13" s="168"/>
      <c r="C13" s="168"/>
      <c r="D13" s="168"/>
      <c r="E13" s="168"/>
      <c r="F13" s="168"/>
      <c r="G13" s="169"/>
    </row>
    <row r="14" spans="1:9" s="2" customFormat="1" ht="111" x14ac:dyDescent="0.25">
      <c r="A14" s="51" t="s">
        <v>284</v>
      </c>
      <c r="B14" s="41" t="s">
        <v>167</v>
      </c>
      <c r="C14" s="89" t="s">
        <v>12</v>
      </c>
      <c r="D14" s="3">
        <v>6</v>
      </c>
      <c r="E14" s="115">
        <v>450</v>
      </c>
      <c r="F14" s="116">
        <f>E14*D14</f>
        <v>2700</v>
      </c>
      <c r="G14" s="126">
        <f>F14 + (F14*24%)</f>
        <v>3348</v>
      </c>
      <c r="I14" s="58"/>
    </row>
    <row r="15" spans="1:9" ht="80.25" x14ac:dyDescent="0.25">
      <c r="A15" s="51" t="s">
        <v>285</v>
      </c>
      <c r="B15" s="13" t="s">
        <v>169</v>
      </c>
      <c r="C15" s="89" t="s">
        <v>117</v>
      </c>
      <c r="D15" s="3">
        <v>1</v>
      </c>
      <c r="E15" s="115">
        <v>4300</v>
      </c>
      <c r="F15" s="122">
        <f>E15*D15</f>
        <v>4300</v>
      </c>
      <c r="G15" s="123">
        <f>F15 + (F15*24%)</f>
        <v>5332</v>
      </c>
    </row>
    <row r="16" spans="1:9" x14ac:dyDescent="0.25">
      <c r="A16" s="185" t="s">
        <v>20</v>
      </c>
      <c r="B16" s="185"/>
      <c r="C16" s="185"/>
      <c r="D16" s="185"/>
      <c r="E16" s="185"/>
      <c r="F16" s="185"/>
      <c r="G16" s="124">
        <f>SUM(G14:G15)</f>
        <v>8680</v>
      </c>
    </row>
    <row r="17" spans="1:7" x14ac:dyDescent="0.25">
      <c r="A17" s="166" t="s">
        <v>286</v>
      </c>
      <c r="B17" s="166"/>
      <c r="C17" s="166"/>
      <c r="D17" s="166"/>
      <c r="E17" s="166"/>
      <c r="F17" s="166" t="s">
        <v>206</v>
      </c>
      <c r="G17" s="125">
        <f>SUM(G16,G12)</f>
        <v>22940</v>
      </c>
    </row>
  </sheetData>
  <mergeCells count="6">
    <mergeCell ref="A16:F16"/>
    <mergeCell ref="A17:F17"/>
    <mergeCell ref="A4:G4"/>
    <mergeCell ref="A9:G9"/>
    <mergeCell ref="A12:F12"/>
    <mergeCell ref="A13:G13"/>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01B1-8975-A443-8F57-1BC70063B908}">
  <sheetPr codeName="Φύλλο8">
    <pageSetUpPr fitToPage="1"/>
  </sheetPr>
  <dimension ref="A1:G210"/>
  <sheetViews>
    <sheetView topLeftCell="A195" zoomScale="110" zoomScaleNormal="110" workbookViewId="0">
      <selection activeCell="B31" sqref="B31"/>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16384" width="11" style="26"/>
  </cols>
  <sheetData>
    <row r="1" spans="1:7" s="33" customFormat="1" ht="16.5" x14ac:dyDescent="0.25">
      <c r="A1" s="31" t="s">
        <v>0</v>
      </c>
      <c r="B1" s="32"/>
      <c r="D1" s="34"/>
      <c r="E1" s="35"/>
      <c r="F1" s="35"/>
      <c r="G1" s="36"/>
    </row>
    <row r="2" spans="1:7" s="33" customFormat="1" ht="16.5" x14ac:dyDescent="0.25">
      <c r="A2" s="14" t="s">
        <v>1</v>
      </c>
      <c r="B2" s="37"/>
      <c r="C2" s="38"/>
      <c r="D2" s="39"/>
      <c r="E2" s="40"/>
      <c r="F2" s="40"/>
      <c r="G2" s="103" t="s">
        <v>244</v>
      </c>
    </row>
    <row r="3" spans="1:7" s="2" customFormat="1" ht="16.5" x14ac:dyDescent="0.25">
      <c r="A3" s="15"/>
      <c r="B3" s="16"/>
      <c r="D3" s="17"/>
      <c r="E3" s="18"/>
      <c r="F3" s="19"/>
      <c r="G3" s="19"/>
    </row>
    <row r="4" spans="1:7" s="2" customFormat="1" ht="16.5" x14ac:dyDescent="0.25">
      <c r="A4" s="199" t="s">
        <v>2</v>
      </c>
      <c r="B4" s="199"/>
      <c r="C4" s="199"/>
      <c r="D4" s="199"/>
      <c r="E4" s="199"/>
      <c r="F4" s="199"/>
      <c r="G4" s="199"/>
    </row>
    <row r="5" spans="1:7" s="42" customFormat="1" ht="18.75" x14ac:dyDescent="0.3">
      <c r="A5" s="68" t="str">
        <f>'ΣΥΓΚΕΝΤΡΩΤΙΚΟ ΟΛΑ ΤΑ ΕΙΔΗ'!A224</f>
        <v>ΤΜΗΜΑ 7: "ΕΡΓΑΣΤΗΡΙΟ VIDEO - STUDIO TV - ΕΡΓΑΣΤΗΡΙΟ ΕΠΕΞΕΡΓΑΣΙΑΣ ΗΧΟΥ"</v>
      </c>
      <c r="D5" s="69"/>
      <c r="E5" s="70"/>
      <c r="F5" s="70"/>
      <c r="G5" s="71"/>
    </row>
    <row r="6" spans="1:7" s="2" customFormat="1" ht="16.5" x14ac:dyDescent="0.25">
      <c r="A6" s="20"/>
      <c r="B6" s="21"/>
      <c r="C6" s="20"/>
      <c r="D6" s="22"/>
      <c r="E6" s="23"/>
      <c r="F6" s="23"/>
      <c r="G6" s="23"/>
    </row>
    <row r="7" spans="1:7" s="1" customFormat="1" ht="39" x14ac:dyDescent="0.25">
      <c r="A7" s="44" t="s">
        <v>4</v>
      </c>
      <c r="B7" s="44" t="s">
        <v>5</v>
      </c>
      <c r="C7" s="44" t="s">
        <v>6</v>
      </c>
      <c r="D7" s="45" t="s">
        <v>7</v>
      </c>
      <c r="E7" s="46" t="s">
        <v>8</v>
      </c>
      <c r="F7" s="46" t="s">
        <v>9</v>
      </c>
      <c r="G7" s="47" t="s">
        <v>10</v>
      </c>
    </row>
    <row r="8" spans="1:7" s="55" customFormat="1" ht="18" x14ac:dyDescent="0.25">
      <c r="A8" s="167" t="s">
        <v>171</v>
      </c>
      <c r="B8" s="168"/>
      <c r="C8" s="168"/>
      <c r="D8" s="168"/>
      <c r="E8" s="168"/>
      <c r="F8" s="168"/>
      <c r="G8" s="169"/>
    </row>
    <row r="9" spans="1:7" s="2" customFormat="1" ht="18" customHeight="1" x14ac:dyDescent="0.25">
      <c r="A9" s="52"/>
      <c r="B9" s="49" t="s">
        <v>57</v>
      </c>
      <c r="C9" s="159"/>
      <c r="D9" s="159"/>
      <c r="E9" s="159"/>
      <c r="F9" s="159"/>
      <c r="G9" s="159"/>
    </row>
    <row r="10" spans="1:7" s="2" customFormat="1" ht="16.5" customHeight="1" x14ac:dyDescent="0.25">
      <c r="A10" s="54" t="s">
        <v>172</v>
      </c>
      <c r="B10" s="205" t="s">
        <v>288</v>
      </c>
      <c r="C10" s="206"/>
      <c r="D10" s="206"/>
      <c r="E10" s="206"/>
      <c r="F10" s="206"/>
      <c r="G10" s="207"/>
    </row>
    <row r="11" spans="1:7" s="2" customFormat="1" ht="16.5" x14ac:dyDescent="0.25">
      <c r="A11" s="208" t="s">
        <v>173</v>
      </c>
      <c r="B11" s="211" t="s">
        <v>289</v>
      </c>
      <c r="C11" s="211"/>
      <c r="D11" s="211"/>
      <c r="E11" s="211"/>
      <c r="F11" s="211"/>
      <c r="G11" s="211"/>
    </row>
    <row r="12" spans="1:7" s="2" customFormat="1" ht="16.5" x14ac:dyDescent="0.25">
      <c r="A12" s="209"/>
      <c r="B12" s="118" t="s">
        <v>290</v>
      </c>
      <c r="C12" s="162" t="s">
        <v>104</v>
      </c>
      <c r="D12" s="131">
        <v>80</v>
      </c>
      <c r="E12" s="115">
        <v>50</v>
      </c>
      <c r="F12" s="116">
        <f t="shared" ref="F12" si="0">E12*D12</f>
        <v>4000</v>
      </c>
      <c r="G12" s="117">
        <f t="shared" ref="G12" si="1">F12 + (F12*24%)</f>
        <v>4960</v>
      </c>
    </row>
    <row r="13" spans="1:7" s="2" customFormat="1" ht="16.5" x14ac:dyDescent="0.25">
      <c r="A13" s="209"/>
      <c r="B13" s="118" t="s">
        <v>291</v>
      </c>
      <c r="C13" s="162" t="s">
        <v>104</v>
      </c>
      <c r="D13" s="131">
        <v>36</v>
      </c>
      <c r="E13" s="115">
        <v>50</v>
      </c>
      <c r="F13" s="116">
        <f>E13*D13</f>
        <v>1800</v>
      </c>
      <c r="G13" s="117">
        <f>F13 + (F13*24%)</f>
        <v>2232</v>
      </c>
    </row>
    <row r="14" spans="1:7" s="2" customFormat="1" ht="16.5" x14ac:dyDescent="0.25">
      <c r="A14" s="209"/>
      <c r="B14" s="118" t="s">
        <v>292</v>
      </c>
      <c r="C14" s="162" t="s">
        <v>104</v>
      </c>
      <c r="D14" s="131">
        <v>164</v>
      </c>
      <c r="E14" s="115">
        <v>50</v>
      </c>
      <c r="F14" s="116">
        <f>E14*D14</f>
        <v>8200</v>
      </c>
      <c r="G14" s="117">
        <f>F14 + (F14*24%)</f>
        <v>10168</v>
      </c>
    </row>
    <row r="15" spans="1:7" s="2" customFormat="1" ht="16.5" x14ac:dyDescent="0.25">
      <c r="A15" s="209"/>
      <c r="B15" s="118" t="s">
        <v>293</v>
      </c>
      <c r="C15" s="162" t="s">
        <v>104</v>
      </c>
      <c r="D15" s="131">
        <v>70</v>
      </c>
      <c r="E15" s="115">
        <v>50</v>
      </c>
      <c r="F15" s="116">
        <f>E15*D15</f>
        <v>3500</v>
      </c>
      <c r="G15" s="117">
        <f t="shared" ref="G15" si="2">F15 + (F15*24%)</f>
        <v>4340</v>
      </c>
    </row>
    <row r="16" spans="1:7" s="2" customFormat="1" ht="76.5" customHeight="1" x14ac:dyDescent="0.25">
      <c r="A16" s="209"/>
      <c r="B16" s="211" t="s">
        <v>294</v>
      </c>
      <c r="C16" s="211"/>
      <c r="D16" s="211"/>
      <c r="E16" s="211"/>
      <c r="F16" s="211"/>
      <c r="G16" s="211"/>
    </row>
    <row r="17" spans="1:7" s="2" customFormat="1" ht="36" customHeight="1" x14ac:dyDescent="0.25">
      <c r="A17" s="209"/>
      <c r="B17" s="118" t="s">
        <v>290</v>
      </c>
      <c r="C17" s="89" t="s">
        <v>104</v>
      </c>
      <c r="D17" s="131">
        <v>165</v>
      </c>
      <c r="E17" s="115">
        <v>42</v>
      </c>
      <c r="F17" s="116">
        <f t="shared" ref="F17" si="3">E17*D17</f>
        <v>6930</v>
      </c>
      <c r="G17" s="117">
        <f t="shared" ref="G17" si="4">F17 + (F17*24%)</f>
        <v>8593.2000000000007</v>
      </c>
    </row>
    <row r="18" spans="1:7" s="2" customFormat="1" ht="33.75" customHeight="1" x14ac:dyDescent="0.25">
      <c r="A18" s="209"/>
      <c r="B18" s="211" t="s">
        <v>295</v>
      </c>
      <c r="C18" s="211"/>
      <c r="D18" s="211"/>
      <c r="E18" s="211"/>
      <c r="F18" s="211"/>
      <c r="G18" s="211"/>
    </row>
    <row r="19" spans="1:7" s="2" customFormat="1" ht="45" customHeight="1" x14ac:dyDescent="0.25">
      <c r="A19" s="210"/>
      <c r="B19" s="118" t="s">
        <v>290</v>
      </c>
      <c r="C19" s="162" t="s">
        <v>104</v>
      </c>
      <c r="D19" s="131">
        <v>245</v>
      </c>
      <c r="E19" s="115">
        <v>20</v>
      </c>
      <c r="F19" s="122">
        <f t="shared" ref="F19" si="5">E19*D19</f>
        <v>4900</v>
      </c>
      <c r="G19" s="123">
        <f t="shared" ref="G19" si="6">F19 + (F19*24%)</f>
        <v>6076</v>
      </c>
    </row>
    <row r="20" spans="1:7" s="2" customFormat="1" ht="59.25" customHeight="1" x14ac:dyDescent="0.25">
      <c r="A20" s="196" t="s">
        <v>296</v>
      </c>
      <c r="B20" s="204" t="s">
        <v>297</v>
      </c>
      <c r="C20" s="204"/>
      <c r="D20" s="204"/>
      <c r="E20" s="204"/>
      <c r="F20" s="204"/>
      <c r="G20" s="204"/>
    </row>
    <row r="21" spans="1:7" s="2" customFormat="1" ht="16.5" x14ac:dyDescent="0.25">
      <c r="A21" s="197"/>
      <c r="B21" s="118" t="s">
        <v>298</v>
      </c>
      <c r="C21" s="162" t="s">
        <v>104</v>
      </c>
      <c r="D21" s="4">
        <v>52.5</v>
      </c>
      <c r="E21" s="115">
        <v>45</v>
      </c>
      <c r="F21" s="122">
        <f t="shared" ref="F21:F25" si="7">E21*D21</f>
        <v>2362.5</v>
      </c>
      <c r="G21" s="123">
        <f t="shared" ref="G21:G25" si="8">F21 + (F21*24%)</f>
        <v>2929.5</v>
      </c>
    </row>
    <row r="22" spans="1:7" s="2" customFormat="1" ht="16.5" x14ac:dyDescent="0.25">
      <c r="A22" s="197"/>
      <c r="B22" s="118" t="s">
        <v>299</v>
      </c>
      <c r="C22" s="162" t="s">
        <v>104</v>
      </c>
      <c r="D22" s="4">
        <v>21.25</v>
      </c>
      <c r="E22" s="115">
        <v>45</v>
      </c>
      <c r="F22" s="122">
        <f t="shared" si="7"/>
        <v>956.25</v>
      </c>
      <c r="G22" s="123">
        <f t="shared" si="8"/>
        <v>1185.75</v>
      </c>
    </row>
    <row r="23" spans="1:7" s="2" customFormat="1" ht="16.5" x14ac:dyDescent="0.25">
      <c r="A23" s="197"/>
      <c r="B23" s="118" t="s">
        <v>300</v>
      </c>
      <c r="C23" s="162" t="s">
        <v>104</v>
      </c>
      <c r="D23" s="4">
        <v>11.3</v>
      </c>
      <c r="E23" s="115">
        <v>45</v>
      </c>
      <c r="F23" s="122">
        <f t="shared" si="7"/>
        <v>508.50000000000006</v>
      </c>
      <c r="G23" s="123">
        <f t="shared" si="8"/>
        <v>630.54000000000008</v>
      </c>
    </row>
    <row r="24" spans="1:7" s="2" customFormat="1" ht="16.5" x14ac:dyDescent="0.25">
      <c r="A24" s="200"/>
      <c r="B24" s="118" t="s">
        <v>301</v>
      </c>
      <c r="C24" s="162" t="s">
        <v>104</v>
      </c>
      <c r="D24" s="4">
        <f>SUM(D21:D23)</f>
        <v>85.05</v>
      </c>
      <c r="E24" s="115">
        <v>20</v>
      </c>
      <c r="F24" s="122">
        <f t="shared" si="7"/>
        <v>1701</v>
      </c>
      <c r="G24" s="123">
        <f t="shared" si="8"/>
        <v>2109.2399999999998</v>
      </c>
    </row>
    <row r="25" spans="1:7" s="2" customFormat="1" ht="90.75" customHeight="1" x14ac:dyDescent="0.25">
      <c r="A25" s="161" t="s">
        <v>302</v>
      </c>
      <c r="B25" s="13" t="s">
        <v>303</v>
      </c>
      <c r="C25" s="162" t="s">
        <v>104</v>
      </c>
      <c r="D25" s="131">
        <v>710</v>
      </c>
      <c r="E25" s="115">
        <v>14</v>
      </c>
      <c r="F25" s="122">
        <f t="shared" si="7"/>
        <v>9940</v>
      </c>
      <c r="G25" s="123">
        <f t="shared" si="8"/>
        <v>12325.6</v>
      </c>
    </row>
    <row r="26" spans="1:7" x14ac:dyDescent="0.25">
      <c r="A26" s="196" t="s">
        <v>304</v>
      </c>
      <c r="B26" s="204" t="s">
        <v>305</v>
      </c>
      <c r="C26" s="204"/>
      <c r="D26" s="204"/>
      <c r="E26" s="204"/>
      <c r="F26" s="204"/>
      <c r="G26" s="204"/>
    </row>
    <row r="27" spans="1:7" ht="16.5" x14ac:dyDescent="0.25">
      <c r="A27" s="197"/>
      <c r="B27" s="118" t="s">
        <v>298</v>
      </c>
      <c r="C27" s="162" t="s">
        <v>104</v>
      </c>
      <c r="D27" s="4">
        <v>52.5</v>
      </c>
      <c r="E27" s="115">
        <v>52</v>
      </c>
      <c r="F27" s="122">
        <f t="shared" ref="F27:F29" si="9">E27*D27</f>
        <v>2730</v>
      </c>
      <c r="G27" s="123">
        <f t="shared" ref="G27:G29" si="10">F27 + (F27*24%)</f>
        <v>3385.2</v>
      </c>
    </row>
    <row r="28" spans="1:7" s="2" customFormat="1" ht="16.5" x14ac:dyDescent="0.25">
      <c r="A28" s="197"/>
      <c r="B28" s="118" t="s">
        <v>299</v>
      </c>
      <c r="C28" s="162" t="s">
        <v>104</v>
      </c>
      <c r="D28" s="4">
        <v>21.25</v>
      </c>
      <c r="E28" s="115">
        <v>52</v>
      </c>
      <c r="F28" s="122">
        <f t="shared" si="9"/>
        <v>1105</v>
      </c>
      <c r="G28" s="123">
        <f t="shared" si="10"/>
        <v>1370.2</v>
      </c>
    </row>
    <row r="29" spans="1:7" ht="15" customHeight="1" x14ac:dyDescent="0.25">
      <c r="A29" s="200"/>
      <c r="B29" s="118" t="s">
        <v>300</v>
      </c>
      <c r="C29" s="162" t="s">
        <v>104</v>
      </c>
      <c r="D29" s="4">
        <v>11.3</v>
      </c>
      <c r="E29" s="115">
        <v>52</v>
      </c>
      <c r="F29" s="122">
        <f t="shared" si="9"/>
        <v>587.6</v>
      </c>
      <c r="G29" s="123">
        <f t="shared" si="10"/>
        <v>728.62400000000002</v>
      </c>
    </row>
    <row r="30" spans="1:7" x14ac:dyDescent="0.25">
      <c r="A30" s="196" t="s">
        <v>306</v>
      </c>
      <c r="B30" s="204" t="s">
        <v>307</v>
      </c>
      <c r="C30" s="204"/>
      <c r="D30" s="204"/>
      <c r="E30" s="204"/>
      <c r="F30" s="204"/>
      <c r="G30" s="204"/>
    </row>
    <row r="31" spans="1:7" ht="16.5" x14ac:dyDescent="0.25">
      <c r="A31" s="197"/>
      <c r="B31" s="118" t="s">
        <v>298</v>
      </c>
      <c r="C31" s="162" t="s">
        <v>117</v>
      </c>
      <c r="D31" s="3">
        <v>1</v>
      </c>
      <c r="E31" s="115">
        <v>1540</v>
      </c>
      <c r="F31" s="122">
        <f t="shared" ref="F31:F33" si="11">E31*D31</f>
        <v>1540</v>
      </c>
      <c r="G31" s="123">
        <f t="shared" ref="G31:G33" si="12">F31 + (F31*24%)</f>
        <v>1909.6</v>
      </c>
    </row>
    <row r="32" spans="1:7" ht="16.5" x14ac:dyDescent="0.25">
      <c r="A32" s="197"/>
      <c r="B32" s="118" t="s">
        <v>299</v>
      </c>
      <c r="C32" s="162" t="s">
        <v>117</v>
      </c>
      <c r="D32" s="3">
        <v>1</v>
      </c>
      <c r="E32" s="115">
        <v>1540</v>
      </c>
      <c r="F32" s="122">
        <f t="shared" si="11"/>
        <v>1540</v>
      </c>
      <c r="G32" s="123">
        <f t="shared" si="12"/>
        <v>1909.6</v>
      </c>
    </row>
    <row r="33" spans="1:7" ht="15" customHeight="1" x14ac:dyDescent="0.25">
      <c r="A33" s="200"/>
      <c r="B33" s="118" t="s">
        <v>300</v>
      </c>
      <c r="C33" s="162" t="s">
        <v>117</v>
      </c>
      <c r="D33" s="3">
        <v>1</v>
      </c>
      <c r="E33" s="115">
        <v>1540</v>
      </c>
      <c r="F33" s="122">
        <f t="shared" si="11"/>
        <v>1540</v>
      </c>
      <c r="G33" s="123">
        <f t="shared" si="12"/>
        <v>1909.6</v>
      </c>
    </row>
    <row r="34" spans="1:7" x14ac:dyDescent="0.25">
      <c r="A34" s="212" t="s">
        <v>308</v>
      </c>
      <c r="B34" s="204" t="s">
        <v>309</v>
      </c>
      <c r="C34" s="204"/>
      <c r="D34" s="204"/>
      <c r="E34" s="204"/>
      <c r="F34" s="204"/>
      <c r="G34" s="204"/>
    </row>
    <row r="35" spans="1:7" ht="16.5" x14ac:dyDescent="0.25">
      <c r="A35" s="212"/>
      <c r="B35" s="118" t="s">
        <v>291</v>
      </c>
      <c r="C35" s="89" t="s">
        <v>117</v>
      </c>
      <c r="D35" s="10">
        <v>1</v>
      </c>
      <c r="E35" s="115">
        <v>480</v>
      </c>
      <c r="F35" s="116">
        <f>E35*D35</f>
        <v>480</v>
      </c>
      <c r="G35" s="117">
        <f>F35 + (F35*24%)</f>
        <v>595.20000000000005</v>
      </c>
    </row>
    <row r="36" spans="1:7" ht="16.5" x14ac:dyDescent="0.25">
      <c r="A36" s="212"/>
      <c r="B36" s="118" t="s">
        <v>310</v>
      </c>
      <c r="C36" s="89" t="s">
        <v>117</v>
      </c>
      <c r="D36" s="10">
        <v>3</v>
      </c>
      <c r="E36" s="115">
        <v>480</v>
      </c>
      <c r="F36" s="116">
        <f>E36*D36</f>
        <v>1440</v>
      </c>
      <c r="G36" s="117">
        <f>F36 + (F36*24%)</f>
        <v>1785.6</v>
      </c>
    </row>
    <row r="37" spans="1:7" ht="16.5" x14ac:dyDescent="0.25">
      <c r="A37" s="212"/>
      <c r="B37" s="118" t="s">
        <v>311</v>
      </c>
      <c r="C37" s="89" t="s">
        <v>117</v>
      </c>
      <c r="D37" s="10">
        <v>1</v>
      </c>
      <c r="E37" s="115">
        <v>480</v>
      </c>
      <c r="F37" s="116">
        <f>E37*D37</f>
        <v>480</v>
      </c>
      <c r="G37" s="117">
        <f t="shared" ref="G37:G39" si="13">F37 + (F37*24%)</f>
        <v>595.20000000000005</v>
      </c>
    </row>
    <row r="38" spans="1:7" ht="146.25" x14ac:dyDescent="0.25">
      <c r="A38" s="50" t="s">
        <v>312</v>
      </c>
      <c r="B38" s="13" t="s">
        <v>313</v>
      </c>
      <c r="C38" s="89" t="s">
        <v>104</v>
      </c>
      <c r="D38" s="4">
        <v>5.32</v>
      </c>
      <c r="E38" s="115">
        <v>180</v>
      </c>
      <c r="F38" s="122">
        <f t="shared" ref="F38:F39" si="14">E38*D38</f>
        <v>957.6</v>
      </c>
      <c r="G38" s="123">
        <f t="shared" si="13"/>
        <v>1187.424</v>
      </c>
    </row>
    <row r="39" spans="1:7" ht="66" x14ac:dyDescent="0.25">
      <c r="A39" s="196" t="s">
        <v>314</v>
      </c>
      <c r="B39" s="118" t="s">
        <v>586</v>
      </c>
      <c r="C39" s="94" t="s">
        <v>189</v>
      </c>
      <c r="D39" s="3">
        <v>1</v>
      </c>
      <c r="E39" s="115">
        <v>16000</v>
      </c>
      <c r="F39" s="122">
        <f t="shared" si="14"/>
        <v>16000</v>
      </c>
      <c r="G39" s="123">
        <f t="shared" si="13"/>
        <v>19840</v>
      </c>
    </row>
    <row r="40" spans="1:7" ht="148.5" x14ac:dyDescent="0.25">
      <c r="A40" s="197"/>
      <c r="B40" s="118" t="s">
        <v>587</v>
      </c>
      <c r="C40" s="94" t="s">
        <v>117</v>
      </c>
      <c r="D40" s="10">
        <v>15</v>
      </c>
      <c r="E40" s="115">
        <v>40</v>
      </c>
      <c r="F40" s="116">
        <f>E40*D40</f>
        <v>600</v>
      </c>
      <c r="G40" s="117">
        <f>F40 + (F40*24%)</f>
        <v>744</v>
      </c>
    </row>
    <row r="41" spans="1:7" ht="80.25" x14ac:dyDescent="0.25">
      <c r="A41" s="50" t="s">
        <v>315</v>
      </c>
      <c r="B41" s="13" t="s">
        <v>316</v>
      </c>
      <c r="C41" s="94" t="s">
        <v>189</v>
      </c>
      <c r="D41" s="3">
        <v>1</v>
      </c>
      <c r="E41" s="115">
        <v>12000</v>
      </c>
      <c r="F41" s="122">
        <f t="shared" ref="F41:F42" si="15">E41*D41</f>
        <v>12000</v>
      </c>
      <c r="G41" s="123">
        <f t="shared" ref="G41:G42" si="16">F41 + (F41*24%)</f>
        <v>14880</v>
      </c>
    </row>
    <row r="42" spans="1:7" ht="195.75" x14ac:dyDescent="0.25">
      <c r="A42" s="50" t="s">
        <v>317</v>
      </c>
      <c r="B42" s="13" t="s">
        <v>318</v>
      </c>
      <c r="C42" s="94" t="s">
        <v>189</v>
      </c>
      <c r="D42" s="3">
        <v>1</v>
      </c>
      <c r="E42" s="115">
        <v>8000</v>
      </c>
      <c r="F42" s="122">
        <f t="shared" si="15"/>
        <v>8000</v>
      </c>
      <c r="G42" s="123">
        <f t="shared" si="16"/>
        <v>9920</v>
      </c>
    </row>
    <row r="43" spans="1:7" ht="15" customHeight="1" x14ac:dyDescent="0.25">
      <c r="A43" s="185" t="s">
        <v>20</v>
      </c>
      <c r="B43" s="185"/>
      <c r="C43" s="185"/>
      <c r="D43" s="185"/>
      <c r="E43" s="185"/>
      <c r="F43" s="185"/>
      <c r="G43" s="124">
        <f>SUM(G35:G42,G31:G33,G27:G29,G21:G25,G19,G17,G12:G15)</f>
        <v>116310.07799999999</v>
      </c>
    </row>
    <row r="44" spans="1:7" ht="18" x14ac:dyDescent="0.25">
      <c r="A44" s="54" t="s">
        <v>174</v>
      </c>
      <c r="B44" s="190" t="s">
        <v>319</v>
      </c>
      <c r="C44" s="191"/>
      <c r="D44" s="191"/>
      <c r="E44" s="191"/>
      <c r="F44" s="191"/>
      <c r="G44" s="192"/>
    </row>
    <row r="45" spans="1:7" ht="15" customHeight="1" x14ac:dyDescent="0.25">
      <c r="A45" s="193" t="s">
        <v>320</v>
      </c>
      <c r="B45" s="194"/>
      <c r="C45" s="194"/>
      <c r="D45" s="194"/>
      <c r="E45" s="194"/>
      <c r="F45" s="194"/>
      <c r="G45" s="195"/>
    </row>
    <row r="46" spans="1:7" ht="16.5" x14ac:dyDescent="0.25">
      <c r="A46" s="158" t="s">
        <v>175</v>
      </c>
      <c r="B46" s="56" t="s">
        <v>321</v>
      </c>
      <c r="C46" s="89" t="s">
        <v>117</v>
      </c>
      <c r="D46" s="3">
        <v>1</v>
      </c>
      <c r="E46" s="119">
        <v>14649.19</v>
      </c>
      <c r="F46" s="122">
        <f t="shared" ref="F46:F72" si="17">E46*D46</f>
        <v>14649.19</v>
      </c>
      <c r="G46" s="123">
        <f t="shared" ref="G46:G72" si="18">F46 + (F46*24%)</f>
        <v>18164.995600000002</v>
      </c>
    </row>
    <row r="47" spans="1:7" ht="16.5" x14ac:dyDescent="0.25">
      <c r="A47" s="158" t="s">
        <v>176</v>
      </c>
      <c r="B47" s="56" t="s">
        <v>322</v>
      </c>
      <c r="C47" s="89" t="s">
        <v>117</v>
      </c>
      <c r="D47" s="3">
        <v>1</v>
      </c>
      <c r="E47" s="119">
        <v>4725</v>
      </c>
      <c r="F47" s="122">
        <f t="shared" si="17"/>
        <v>4725</v>
      </c>
      <c r="G47" s="123">
        <f t="shared" si="18"/>
        <v>5859</v>
      </c>
    </row>
    <row r="48" spans="1:7" ht="16.5" x14ac:dyDescent="0.25">
      <c r="A48" s="158" t="s">
        <v>323</v>
      </c>
      <c r="B48" s="56" t="s">
        <v>324</v>
      </c>
      <c r="C48" s="89" t="s">
        <v>117</v>
      </c>
      <c r="D48" s="3">
        <v>1</v>
      </c>
      <c r="E48" s="119">
        <v>2887.5</v>
      </c>
      <c r="F48" s="122">
        <f t="shared" si="17"/>
        <v>2887.5</v>
      </c>
      <c r="G48" s="123">
        <f t="shared" si="18"/>
        <v>3580.5</v>
      </c>
    </row>
    <row r="49" spans="1:7" ht="16.5" x14ac:dyDescent="0.25">
      <c r="A49" s="158" t="s">
        <v>325</v>
      </c>
      <c r="B49" s="56" t="s">
        <v>326</v>
      </c>
      <c r="C49" s="89" t="s">
        <v>117</v>
      </c>
      <c r="D49" s="3">
        <v>1</v>
      </c>
      <c r="E49" s="119">
        <v>614.75</v>
      </c>
      <c r="F49" s="122">
        <f t="shared" si="17"/>
        <v>614.75</v>
      </c>
      <c r="G49" s="123">
        <f t="shared" si="18"/>
        <v>762.29</v>
      </c>
    </row>
    <row r="50" spans="1:7" ht="16.5" x14ac:dyDescent="0.25">
      <c r="A50" s="158" t="s">
        <v>327</v>
      </c>
      <c r="B50" s="56" t="s">
        <v>328</v>
      </c>
      <c r="C50" s="89" t="s">
        <v>117</v>
      </c>
      <c r="D50" s="3">
        <v>3</v>
      </c>
      <c r="E50" s="119">
        <v>768.87</v>
      </c>
      <c r="F50" s="122">
        <f t="shared" si="17"/>
        <v>2306.61</v>
      </c>
      <c r="G50" s="123">
        <f t="shared" si="18"/>
        <v>2860.1964000000003</v>
      </c>
    </row>
    <row r="51" spans="1:7" ht="16.5" x14ac:dyDescent="0.25">
      <c r="A51" s="158" t="s">
        <v>329</v>
      </c>
      <c r="B51" s="56" t="s">
        <v>330</v>
      </c>
      <c r="C51" s="89" t="s">
        <v>117</v>
      </c>
      <c r="D51" s="3">
        <v>2</v>
      </c>
      <c r="E51" s="119">
        <v>470.81</v>
      </c>
      <c r="F51" s="122">
        <f t="shared" si="17"/>
        <v>941.62</v>
      </c>
      <c r="G51" s="123">
        <f t="shared" si="18"/>
        <v>1167.6088</v>
      </c>
    </row>
    <row r="52" spans="1:7" ht="16.5" x14ac:dyDescent="0.25">
      <c r="A52" s="158" t="s">
        <v>331</v>
      </c>
      <c r="B52" s="56" t="s">
        <v>332</v>
      </c>
      <c r="C52" s="89" t="s">
        <v>117</v>
      </c>
      <c r="D52" s="3">
        <v>1</v>
      </c>
      <c r="E52" s="119">
        <v>4411.6899999999996</v>
      </c>
      <c r="F52" s="122">
        <f t="shared" si="17"/>
        <v>4411.6899999999996</v>
      </c>
      <c r="G52" s="123">
        <f t="shared" si="18"/>
        <v>5470.4955999999993</v>
      </c>
    </row>
    <row r="53" spans="1:7" ht="16.5" x14ac:dyDescent="0.25">
      <c r="A53" s="158" t="s">
        <v>333</v>
      </c>
      <c r="B53" s="56" t="s">
        <v>334</v>
      </c>
      <c r="C53" s="89" t="s">
        <v>117</v>
      </c>
      <c r="D53" s="3">
        <v>1</v>
      </c>
      <c r="E53" s="119">
        <v>912.82</v>
      </c>
      <c r="F53" s="122">
        <f t="shared" si="17"/>
        <v>912.82</v>
      </c>
      <c r="G53" s="123">
        <f t="shared" si="18"/>
        <v>1131.8968</v>
      </c>
    </row>
    <row r="54" spans="1:7" ht="16.5" x14ac:dyDescent="0.25">
      <c r="A54" s="158" t="s">
        <v>335</v>
      </c>
      <c r="B54" s="56" t="s">
        <v>336</v>
      </c>
      <c r="C54" s="89" t="s">
        <v>117</v>
      </c>
      <c r="D54" s="3">
        <v>1</v>
      </c>
      <c r="E54" s="119">
        <v>1346.37</v>
      </c>
      <c r="F54" s="122">
        <f t="shared" si="17"/>
        <v>1346.37</v>
      </c>
      <c r="G54" s="123">
        <f t="shared" si="18"/>
        <v>1669.4987999999998</v>
      </c>
    </row>
    <row r="55" spans="1:7" ht="16.5" x14ac:dyDescent="0.25">
      <c r="A55" s="158" t="s">
        <v>337</v>
      </c>
      <c r="B55" s="56" t="s">
        <v>338</v>
      </c>
      <c r="C55" s="89" t="s">
        <v>117</v>
      </c>
      <c r="D55" s="3">
        <v>1</v>
      </c>
      <c r="E55" s="119">
        <v>460.65</v>
      </c>
      <c r="F55" s="122">
        <f t="shared" si="17"/>
        <v>460.65</v>
      </c>
      <c r="G55" s="123">
        <f t="shared" si="18"/>
        <v>571.20600000000002</v>
      </c>
    </row>
    <row r="56" spans="1:7" ht="16.5" x14ac:dyDescent="0.25">
      <c r="A56" s="158" t="s">
        <v>339</v>
      </c>
      <c r="B56" s="56" t="s">
        <v>340</v>
      </c>
      <c r="C56" s="89" t="s">
        <v>117</v>
      </c>
      <c r="D56" s="3">
        <v>1</v>
      </c>
      <c r="E56" s="119">
        <v>53.35</v>
      </c>
      <c r="F56" s="122">
        <f t="shared" si="17"/>
        <v>53.35</v>
      </c>
      <c r="G56" s="123">
        <f t="shared" si="18"/>
        <v>66.153999999999996</v>
      </c>
    </row>
    <row r="57" spans="1:7" ht="16.5" x14ac:dyDescent="0.25">
      <c r="A57" s="158" t="s">
        <v>341</v>
      </c>
      <c r="B57" s="56" t="s">
        <v>342</v>
      </c>
      <c r="C57" s="89" t="s">
        <v>117</v>
      </c>
      <c r="D57" s="3">
        <v>6</v>
      </c>
      <c r="E57" s="119">
        <v>41.49</v>
      </c>
      <c r="F57" s="122">
        <f t="shared" si="17"/>
        <v>248.94</v>
      </c>
      <c r="G57" s="123">
        <f t="shared" si="18"/>
        <v>308.68560000000002</v>
      </c>
    </row>
    <row r="58" spans="1:7" ht="16.5" x14ac:dyDescent="0.25">
      <c r="A58" s="158" t="s">
        <v>343</v>
      </c>
      <c r="B58" s="56" t="s">
        <v>344</v>
      </c>
      <c r="C58" s="89" t="s">
        <v>117</v>
      </c>
      <c r="D58" s="3">
        <v>1</v>
      </c>
      <c r="E58" s="119">
        <v>461.5</v>
      </c>
      <c r="F58" s="122">
        <f t="shared" si="17"/>
        <v>461.5</v>
      </c>
      <c r="G58" s="123">
        <f t="shared" si="18"/>
        <v>572.26</v>
      </c>
    </row>
    <row r="59" spans="1:7" ht="16.5" x14ac:dyDescent="0.25">
      <c r="A59" s="158" t="s">
        <v>345</v>
      </c>
      <c r="B59" s="56" t="s">
        <v>346</v>
      </c>
      <c r="C59" s="89" t="s">
        <v>117</v>
      </c>
      <c r="D59" s="3">
        <v>1</v>
      </c>
      <c r="E59" s="119">
        <v>216.77</v>
      </c>
      <c r="F59" s="122">
        <f t="shared" si="17"/>
        <v>216.77</v>
      </c>
      <c r="G59" s="123">
        <f t="shared" si="18"/>
        <v>268.79480000000001</v>
      </c>
    </row>
    <row r="60" spans="1:7" ht="16.5" x14ac:dyDescent="0.25">
      <c r="A60" s="158" t="s">
        <v>347</v>
      </c>
      <c r="B60" s="56" t="s">
        <v>348</v>
      </c>
      <c r="C60" s="89" t="s">
        <v>117</v>
      </c>
      <c r="D60" s="3">
        <v>2</v>
      </c>
      <c r="E60" s="119">
        <v>75.36</v>
      </c>
      <c r="F60" s="122">
        <f t="shared" si="17"/>
        <v>150.72</v>
      </c>
      <c r="G60" s="123">
        <f t="shared" si="18"/>
        <v>186.89279999999999</v>
      </c>
    </row>
    <row r="61" spans="1:7" ht="16.5" x14ac:dyDescent="0.25">
      <c r="A61" s="158" t="s">
        <v>349</v>
      </c>
      <c r="B61" s="56" t="s">
        <v>350</v>
      </c>
      <c r="C61" s="89" t="s">
        <v>117</v>
      </c>
      <c r="D61" s="3">
        <v>1</v>
      </c>
      <c r="E61" s="119">
        <v>2704.8</v>
      </c>
      <c r="F61" s="122">
        <f t="shared" si="17"/>
        <v>2704.8</v>
      </c>
      <c r="G61" s="123">
        <f t="shared" si="18"/>
        <v>3353.9520000000002</v>
      </c>
    </row>
    <row r="62" spans="1:7" ht="16.5" x14ac:dyDescent="0.25">
      <c r="A62" s="158" t="s">
        <v>351</v>
      </c>
      <c r="B62" s="56" t="s">
        <v>352</v>
      </c>
      <c r="C62" s="89" t="s">
        <v>117</v>
      </c>
      <c r="D62" s="3">
        <v>1</v>
      </c>
      <c r="E62" s="119">
        <v>632.54</v>
      </c>
      <c r="F62" s="122">
        <f t="shared" si="17"/>
        <v>632.54</v>
      </c>
      <c r="G62" s="123">
        <f t="shared" si="18"/>
        <v>784.34960000000001</v>
      </c>
    </row>
    <row r="63" spans="1:7" ht="16.5" x14ac:dyDescent="0.25">
      <c r="A63" s="158" t="s">
        <v>353</v>
      </c>
      <c r="B63" s="56" t="s">
        <v>354</v>
      </c>
      <c r="C63" s="89" t="s">
        <v>117</v>
      </c>
      <c r="D63" s="3">
        <v>1</v>
      </c>
      <c r="E63" s="119">
        <v>218.46</v>
      </c>
      <c r="F63" s="122">
        <f t="shared" si="17"/>
        <v>218.46</v>
      </c>
      <c r="G63" s="123">
        <f t="shared" si="18"/>
        <v>270.8904</v>
      </c>
    </row>
    <row r="64" spans="1:7" ht="16.5" x14ac:dyDescent="0.25">
      <c r="A64" s="158" t="s">
        <v>355</v>
      </c>
      <c r="B64" s="56" t="s">
        <v>356</v>
      </c>
      <c r="C64" s="89" t="s">
        <v>117</v>
      </c>
      <c r="D64" s="3">
        <v>1</v>
      </c>
      <c r="E64" s="119">
        <v>216.77</v>
      </c>
      <c r="F64" s="122">
        <f t="shared" si="17"/>
        <v>216.77</v>
      </c>
      <c r="G64" s="123">
        <f t="shared" si="18"/>
        <v>268.79480000000001</v>
      </c>
    </row>
    <row r="65" spans="1:7" ht="16.5" x14ac:dyDescent="0.25">
      <c r="A65" s="158" t="s">
        <v>357</v>
      </c>
      <c r="B65" s="56" t="s">
        <v>358</v>
      </c>
      <c r="C65" s="89" t="s">
        <v>117</v>
      </c>
      <c r="D65" s="3">
        <v>1</v>
      </c>
      <c r="E65" s="119">
        <v>576.65</v>
      </c>
      <c r="F65" s="122">
        <f t="shared" si="17"/>
        <v>576.65</v>
      </c>
      <c r="G65" s="123">
        <f t="shared" si="18"/>
        <v>715.04599999999994</v>
      </c>
    </row>
    <row r="66" spans="1:7" ht="16.5" x14ac:dyDescent="0.25">
      <c r="A66" s="158" t="s">
        <v>359</v>
      </c>
      <c r="B66" s="56" t="s">
        <v>360</v>
      </c>
      <c r="C66" s="89" t="s">
        <v>117</v>
      </c>
      <c r="D66" s="3">
        <v>1</v>
      </c>
      <c r="E66" s="119">
        <v>105</v>
      </c>
      <c r="F66" s="122">
        <f t="shared" si="17"/>
        <v>105</v>
      </c>
      <c r="G66" s="123">
        <f t="shared" si="18"/>
        <v>130.19999999999999</v>
      </c>
    </row>
    <row r="67" spans="1:7" ht="16.5" x14ac:dyDescent="0.25">
      <c r="A67" s="158" t="s">
        <v>361</v>
      </c>
      <c r="B67" s="56" t="s">
        <v>362</v>
      </c>
      <c r="C67" s="89" t="s">
        <v>117</v>
      </c>
      <c r="D67" s="3">
        <v>1</v>
      </c>
      <c r="E67" s="119">
        <v>1747.22</v>
      </c>
      <c r="F67" s="122">
        <f t="shared" si="17"/>
        <v>1747.22</v>
      </c>
      <c r="G67" s="123">
        <f t="shared" si="18"/>
        <v>2166.5527999999999</v>
      </c>
    </row>
    <row r="68" spans="1:7" ht="16.5" x14ac:dyDescent="0.25">
      <c r="A68" s="158" t="s">
        <v>363</v>
      </c>
      <c r="B68" s="56" t="s">
        <v>364</v>
      </c>
      <c r="C68" s="89" t="s">
        <v>117</v>
      </c>
      <c r="D68" s="3">
        <v>1</v>
      </c>
      <c r="E68" s="119">
        <v>361.49</v>
      </c>
      <c r="F68" s="122">
        <f t="shared" si="17"/>
        <v>361.49</v>
      </c>
      <c r="G68" s="123">
        <f t="shared" si="18"/>
        <v>448.24760000000003</v>
      </c>
    </row>
    <row r="69" spans="1:7" ht="16.5" x14ac:dyDescent="0.25">
      <c r="A69" s="158" t="s">
        <v>365</v>
      </c>
      <c r="B69" s="56" t="s">
        <v>366</v>
      </c>
      <c r="C69" s="89" t="s">
        <v>117</v>
      </c>
      <c r="D69" s="3">
        <v>1</v>
      </c>
      <c r="E69" s="119">
        <v>1100</v>
      </c>
      <c r="F69" s="122">
        <f t="shared" si="17"/>
        <v>1100</v>
      </c>
      <c r="G69" s="123">
        <f t="shared" si="18"/>
        <v>1364</v>
      </c>
    </row>
    <row r="70" spans="1:7" ht="16.5" x14ac:dyDescent="0.25">
      <c r="A70" s="158" t="s">
        <v>367</v>
      </c>
      <c r="B70" s="56" t="s">
        <v>368</v>
      </c>
      <c r="C70" s="89" t="s">
        <v>117</v>
      </c>
      <c r="D70" s="3">
        <v>1</v>
      </c>
      <c r="E70" s="119">
        <v>800</v>
      </c>
      <c r="F70" s="122">
        <f t="shared" si="17"/>
        <v>800</v>
      </c>
      <c r="G70" s="123">
        <f t="shared" si="18"/>
        <v>992</v>
      </c>
    </row>
    <row r="71" spans="1:7" ht="33" x14ac:dyDescent="0.25">
      <c r="A71" s="158" t="s">
        <v>369</v>
      </c>
      <c r="B71" s="56" t="s">
        <v>370</v>
      </c>
      <c r="C71" s="89" t="s">
        <v>189</v>
      </c>
      <c r="D71" s="3">
        <v>1</v>
      </c>
      <c r="E71" s="119">
        <v>5700</v>
      </c>
      <c r="F71" s="122">
        <f t="shared" si="17"/>
        <v>5700</v>
      </c>
      <c r="G71" s="123">
        <f t="shared" si="18"/>
        <v>7068</v>
      </c>
    </row>
    <row r="72" spans="1:7" ht="33" x14ac:dyDescent="0.25">
      <c r="A72" s="158" t="s">
        <v>371</v>
      </c>
      <c r="B72" s="56" t="s">
        <v>372</v>
      </c>
      <c r="C72" s="89" t="s">
        <v>189</v>
      </c>
      <c r="D72" s="3">
        <v>1</v>
      </c>
      <c r="E72" s="119">
        <v>10000</v>
      </c>
      <c r="F72" s="122">
        <f t="shared" si="17"/>
        <v>10000</v>
      </c>
      <c r="G72" s="123">
        <f t="shared" si="18"/>
        <v>12400</v>
      </c>
    </row>
    <row r="73" spans="1:7" ht="15" customHeight="1" x14ac:dyDescent="0.25">
      <c r="A73" s="185" t="s">
        <v>20</v>
      </c>
      <c r="B73" s="185"/>
      <c r="C73" s="185"/>
      <c r="D73" s="185"/>
      <c r="E73" s="185"/>
      <c r="F73" s="185"/>
      <c r="G73" s="124">
        <f>SUM(G46:G72)</f>
        <v>72602.508400000021</v>
      </c>
    </row>
    <row r="74" spans="1:7" ht="18" x14ac:dyDescent="0.25">
      <c r="A74" s="54" t="s">
        <v>178</v>
      </c>
      <c r="B74" s="190" t="s">
        <v>373</v>
      </c>
      <c r="C74" s="191"/>
      <c r="D74" s="191"/>
      <c r="E74" s="191"/>
      <c r="F74" s="191"/>
      <c r="G74" s="192"/>
    </row>
    <row r="75" spans="1:7" x14ac:dyDescent="0.25">
      <c r="A75" s="193" t="s">
        <v>320</v>
      </c>
      <c r="B75" s="194"/>
      <c r="C75" s="194"/>
      <c r="D75" s="194"/>
      <c r="E75" s="194"/>
      <c r="F75" s="194"/>
      <c r="G75" s="195"/>
    </row>
    <row r="76" spans="1:7" ht="16.5" x14ac:dyDescent="0.25">
      <c r="A76" s="137" t="s">
        <v>179</v>
      </c>
      <c r="B76" s="56" t="s">
        <v>374</v>
      </c>
      <c r="C76" s="89" t="s">
        <v>104</v>
      </c>
      <c r="D76" s="3">
        <v>100</v>
      </c>
      <c r="E76" s="115">
        <v>75</v>
      </c>
      <c r="F76" s="122">
        <f t="shared" ref="F76" si="19">E76*D76</f>
        <v>7500</v>
      </c>
      <c r="G76" s="123">
        <f t="shared" ref="G76" si="20">F76 + (F76*24%)</f>
        <v>9300</v>
      </c>
    </row>
    <row r="77" spans="1:7" ht="16.5" x14ac:dyDescent="0.25">
      <c r="A77" s="137" t="s">
        <v>180</v>
      </c>
      <c r="B77" s="56" t="s">
        <v>375</v>
      </c>
      <c r="C77" s="56"/>
      <c r="D77" s="138"/>
      <c r="E77" s="56"/>
      <c r="F77" s="56"/>
      <c r="G77" s="56"/>
    </row>
    <row r="78" spans="1:7" ht="33" x14ac:dyDescent="0.25">
      <c r="A78" s="137"/>
      <c r="B78" s="56" t="s">
        <v>376</v>
      </c>
      <c r="C78" s="89" t="s">
        <v>189</v>
      </c>
      <c r="D78" s="3">
        <v>1</v>
      </c>
      <c r="E78" s="119">
        <v>5000</v>
      </c>
      <c r="F78" s="122">
        <f t="shared" ref="F78:F83" si="21">E78*D78</f>
        <v>5000</v>
      </c>
      <c r="G78" s="123">
        <f t="shared" ref="G78:G83" si="22">F78 + (F78*24%)</f>
        <v>6200</v>
      </c>
    </row>
    <row r="79" spans="1:7" ht="33" x14ac:dyDescent="0.25">
      <c r="A79" s="137"/>
      <c r="B79" s="56" t="s">
        <v>377</v>
      </c>
      <c r="C79" s="89" t="s">
        <v>189</v>
      </c>
      <c r="D79" s="3">
        <v>1</v>
      </c>
      <c r="E79" s="119">
        <v>7800</v>
      </c>
      <c r="F79" s="122">
        <f t="shared" si="21"/>
        <v>7800</v>
      </c>
      <c r="G79" s="123">
        <f t="shared" si="22"/>
        <v>9672</v>
      </c>
    </row>
    <row r="80" spans="1:7" ht="33" x14ac:dyDescent="0.25">
      <c r="A80" s="137"/>
      <c r="B80" s="56" t="s">
        <v>378</v>
      </c>
      <c r="C80" s="89" t="s">
        <v>189</v>
      </c>
      <c r="D80" s="3">
        <v>1</v>
      </c>
      <c r="E80" s="119">
        <v>1800</v>
      </c>
      <c r="F80" s="122">
        <f t="shared" si="21"/>
        <v>1800</v>
      </c>
      <c r="G80" s="123">
        <f t="shared" si="22"/>
        <v>2232</v>
      </c>
    </row>
    <row r="81" spans="1:7" ht="33" x14ac:dyDescent="0.25">
      <c r="A81" s="137"/>
      <c r="B81" s="56" t="s">
        <v>379</v>
      </c>
      <c r="C81" s="89" t="s">
        <v>189</v>
      </c>
      <c r="D81" s="3">
        <v>1</v>
      </c>
      <c r="E81" s="115">
        <v>1800</v>
      </c>
      <c r="F81" s="122">
        <f t="shared" si="21"/>
        <v>1800</v>
      </c>
      <c r="G81" s="123">
        <f t="shared" si="22"/>
        <v>2232</v>
      </c>
    </row>
    <row r="82" spans="1:7" ht="33" x14ac:dyDescent="0.25">
      <c r="A82" s="137"/>
      <c r="B82" s="56" t="s">
        <v>380</v>
      </c>
      <c r="C82" s="89" t="s">
        <v>189</v>
      </c>
      <c r="D82" s="3">
        <v>1</v>
      </c>
      <c r="E82" s="115">
        <v>1600</v>
      </c>
      <c r="F82" s="122">
        <f t="shared" si="21"/>
        <v>1600</v>
      </c>
      <c r="G82" s="123">
        <f t="shared" si="22"/>
        <v>1984</v>
      </c>
    </row>
    <row r="83" spans="1:7" ht="33" x14ac:dyDescent="0.25">
      <c r="A83" s="137" t="s">
        <v>181</v>
      </c>
      <c r="B83" s="56" t="s">
        <v>381</v>
      </c>
      <c r="C83" s="89" t="s">
        <v>189</v>
      </c>
      <c r="D83" s="3">
        <v>1</v>
      </c>
      <c r="E83" s="115">
        <v>5000</v>
      </c>
      <c r="F83" s="122">
        <f t="shared" si="21"/>
        <v>5000</v>
      </c>
      <c r="G83" s="123">
        <f t="shared" si="22"/>
        <v>6200</v>
      </c>
    </row>
    <row r="84" spans="1:7" ht="16.5" x14ac:dyDescent="0.25">
      <c r="A84" s="137" t="s">
        <v>382</v>
      </c>
      <c r="B84" s="56" t="s">
        <v>383</v>
      </c>
      <c r="C84" s="56"/>
      <c r="D84" s="138"/>
      <c r="E84" s="56"/>
      <c r="F84" s="56"/>
      <c r="G84" s="56"/>
    </row>
    <row r="85" spans="1:7" ht="33" x14ac:dyDescent="0.25">
      <c r="A85" s="137"/>
      <c r="B85" s="56" t="s">
        <v>384</v>
      </c>
      <c r="C85" s="89" t="s">
        <v>189</v>
      </c>
      <c r="D85" s="3">
        <v>1</v>
      </c>
      <c r="E85" s="115">
        <v>5000</v>
      </c>
      <c r="F85" s="122">
        <f t="shared" ref="F85:F92" si="23">E85*D85</f>
        <v>5000</v>
      </c>
      <c r="G85" s="123">
        <f t="shared" ref="G85:G92" si="24">F85 + (F85*24%)</f>
        <v>6200</v>
      </c>
    </row>
    <row r="86" spans="1:7" ht="33" x14ac:dyDescent="0.25">
      <c r="A86" s="137"/>
      <c r="B86" s="56" t="s">
        <v>385</v>
      </c>
      <c r="C86" s="89" t="s">
        <v>189</v>
      </c>
      <c r="D86" s="3">
        <v>1</v>
      </c>
      <c r="E86" s="115">
        <v>10568</v>
      </c>
      <c r="F86" s="122">
        <f t="shared" si="23"/>
        <v>10568</v>
      </c>
      <c r="G86" s="123">
        <f t="shared" si="24"/>
        <v>13104.32</v>
      </c>
    </row>
    <row r="87" spans="1:7" ht="33" x14ac:dyDescent="0.25">
      <c r="A87" s="137"/>
      <c r="B87" s="56" t="s">
        <v>386</v>
      </c>
      <c r="C87" s="89" t="s">
        <v>189</v>
      </c>
      <c r="D87" s="3">
        <v>1</v>
      </c>
      <c r="E87" s="115">
        <v>10206</v>
      </c>
      <c r="F87" s="122">
        <f t="shared" si="23"/>
        <v>10206</v>
      </c>
      <c r="G87" s="123">
        <f t="shared" si="24"/>
        <v>12655.44</v>
      </c>
    </row>
    <row r="88" spans="1:7" ht="33" x14ac:dyDescent="0.25">
      <c r="A88" s="137"/>
      <c r="B88" s="56" t="s">
        <v>387</v>
      </c>
      <c r="C88" s="89" t="s">
        <v>189</v>
      </c>
      <c r="D88" s="3">
        <v>1</v>
      </c>
      <c r="E88" s="115">
        <v>9030</v>
      </c>
      <c r="F88" s="122">
        <f t="shared" si="23"/>
        <v>9030</v>
      </c>
      <c r="G88" s="123">
        <f t="shared" si="24"/>
        <v>11197.2</v>
      </c>
    </row>
    <row r="89" spans="1:7" ht="33" x14ac:dyDescent="0.25">
      <c r="A89" s="137"/>
      <c r="B89" s="56" t="s">
        <v>388</v>
      </c>
      <c r="C89" s="89" t="s">
        <v>189</v>
      </c>
      <c r="D89" s="3">
        <v>1</v>
      </c>
      <c r="E89" s="115">
        <v>1469</v>
      </c>
      <c r="F89" s="122">
        <f t="shared" si="23"/>
        <v>1469</v>
      </c>
      <c r="G89" s="123">
        <f t="shared" si="24"/>
        <v>1821.56</v>
      </c>
    </row>
    <row r="90" spans="1:7" ht="16.5" x14ac:dyDescent="0.25">
      <c r="A90" s="137"/>
      <c r="B90" s="56" t="s">
        <v>389</v>
      </c>
      <c r="C90" s="89" t="s">
        <v>117</v>
      </c>
      <c r="D90" s="3">
        <v>1</v>
      </c>
      <c r="E90" s="115">
        <v>190</v>
      </c>
      <c r="F90" s="122">
        <f t="shared" si="23"/>
        <v>190</v>
      </c>
      <c r="G90" s="123">
        <f t="shared" si="24"/>
        <v>235.6</v>
      </c>
    </row>
    <row r="91" spans="1:7" ht="16.5" x14ac:dyDescent="0.25">
      <c r="A91" s="137"/>
      <c r="B91" s="56" t="s">
        <v>390</v>
      </c>
      <c r="C91" s="89" t="s">
        <v>117</v>
      </c>
      <c r="D91" s="3">
        <v>1</v>
      </c>
      <c r="E91" s="115">
        <v>1400</v>
      </c>
      <c r="F91" s="122">
        <f t="shared" si="23"/>
        <v>1400</v>
      </c>
      <c r="G91" s="123">
        <f t="shared" si="24"/>
        <v>1736</v>
      </c>
    </row>
    <row r="92" spans="1:7" ht="33" x14ac:dyDescent="0.25">
      <c r="A92" s="137"/>
      <c r="B92" s="56" t="s">
        <v>391</v>
      </c>
      <c r="C92" s="89" t="s">
        <v>189</v>
      </c>
      <c r="D92" s="3">
        <v>1</v>
      </c>
      <c r="E92" s="115">
        <v>2000</v>
      </c>
      <c r="F92" s="122">
        <f t="shared" si="23"/>
        <v>2000</v>
      </c>
      <c r="G92" s="123">
        <f t="shared" si="24"/>
        <v>2480</v>
      </c>
    </row>
    <row r="93" spans="1:7" ht="15" customHeight="1" x14ac:dyDescent="0.25">
      <c r="A93" s="185" t="s">
        <v>20</v>
      </c>
      <c r="B93" s="185"/>
      <c r="C93" s="185"/>
      <c r="D93" s="185"/>
      <c r="E93" s="185"/>
      <c r="F93" s="185"/>
      <c r="G93" s="124">
        <f>SUM(G76:G92)</f>
        <v>87250.12</v>
      </c>
    </row>
    <row r="94" spans="1:7" ht="18" x14ac:dyDescent="0.25">
      <c r="A94" s="54" t="s">
        <v>392</v>
      </c>
      <c r="B94" s="190" t="s">
        <v>393</v>
      </c>
      <c r="C94" s="191"/>
      <c r="D94" s="191"/>
      <c r="E94" s="191"/>
      <c r="F94" s="191"/>
      <c r="G94" s="192"/>
    </row>
    <row r="95" spans="1:7" x14ac:dyDescent="0.25">
      <c r="A95" s="193" t="s">
        <v>320</v>
      </c>
      <c r="B95" s="194"/>
      <c r="C95" s="194"/>
      <c r="D95" s="194"/>
      <c r="E95" s="194"/>
      <c r="F95" s="194"/>
      <c r="G95" s="195"/>
    </row>
    <row r="96" spans="1:7" ht="16.5" x14ac:dyDescent="0.25">
      <c r="A96" s="137"/>
      <c r="B96" s="56" t="s">
        <v>394</v>
      </c>
      <c r="C96" s="89" t="s">
        <v>117</v>
      </c>
      <c r="D96" s="3">
        <v>3</v>
      </c>
      <c r="E96" s="119">
        <v>840</v>
      </c>
      <c r="F96" s="122">
        <f t="shared" ref="F96:F100" si="25">E96*D96</f>
        <v>2520</v>
      </c>
      <c r="G96" s="123">
        <f t="shared" ref="G96:G100" si="26">F96 + (F96*24%)</f>
        <v>3124.8</v>
      </c>
    </row>
    <row r="97" spans="1:7" ht="16.5" x14ac:dyDescent="0.25">
      <c r="A97" s="137"/>
      <c r="B97" s="56" t="s">
        <v>395</v>
      </c>
      <c r="C97" s="89" t="s">
        <v>117</v>
      </c>
      <c r="D97" s="3">
        <v>1</v>
      </c>
      <c r="E97" s="119">
        <v>245</v>
      </c>
      <c r="F97" s="122">
        <f t="shared" si="25"/>
        <v>245</v>
      </c>
      <c r="G97" s="123">
        <f t="shared" si="26"/>
        <v>303.8</v>
      </c>
    </row>
    <row r="98" spans="1:7" ht="16.5" x14ac:dyDescent="0.25">
      <c r="A98" s="158"/>
      <c r="B98" s="56" t="s">
        <v>396</v>
      </c>
      <c r="C98" s="89" t="s">
        <v>117</v>
      </c>
      <c r="D98" s="3">
        <v>2</v>
      </c>
      <c r="E98" s="119">
        <v>26</v>
      </c>
      <c r="F98" s="122">
        <f t="shared" si="25"/>
        <v>52</v>
      </c>
      <c r="G98" s="123">
        <f t="shared" si="26"/>
        <v>64.48</v>
      </c>
    </row>
    <row r="99" spans="1:7" ht="16.5" x14ac:dyDescent="0.25">
      <c r="A99" s="158"/>
      <c r="B99" s="56" t="s">
        <v>397</v>
      </c>
      <c r="C99" s="89" t="s">
        <v>117</v>
      </c>
      <c r="D99" s="3">
        <v>1</v>
      </c>
      <c r="E99" s="119">
        <v>287</v>
      </c>
      <c r="F99" s="122">
        <f t="shared" si="25"/>
        <v>287</v>
      </c>
      <c r="G99" s="123">
        <f t="shared" si="26"/>
        <v>355.88</v>
      </c>
    </row>
    <row r="100" spans="1:7" ht="33" x14ac:dyDescent="0.25">
      <c r="A100" s="158"/>
      <c r="B100" s="56" t="s">
        <v>398</v>
      </c>
      <c r="C100" s="89" t="s">
        <v>189</v>
      </c>
      <c r="D100" s="3">
        <v>1</v>
      </c>
      <c r="E100" s="119">
        <v>1200</v>
      </c>
      <c r="F100" s="122">
        <f t="shared" si="25"/>
        <v>1200</v>
      </c>
      <c r="G100" s="123">
        <f t="shared" si="26"/>
        <v>1488</v>
      </c>
    </row>
    <row r="101" spans="1:7" ht="15" customHeight="1" x14ac:dyDescent="0.25">
      <c r="A101" s="185" t="s">
        <v>20</v>
      </c>
      <c r="B101" s="185"/>
      <c r="C101" s="185"/>
      <c r="D101" s="185"/>
      <c r="E101" s="185"/>
      <c r="F101" s="185"/>
      <c r="G101" s="124">
        <f>SUM(G96:G100)</f>
        <v>5336.9600000000009</v>
      </c>
    </row>
    <row r="102" spans="1:7" ht="18" x14ac:dyDescent="0.25">
      <c r="A102" s="54" t="s">
        <v>190</v>
      </c>
      <c r="B102" s="190" t="s">
        <v>399</v>
      </c>
      <c r="C102" s="191"/>
      <c r="D102" s="191"/>
      <c r="E102" s="191"/>
      <c r="F102" s="191"/>
      <c r="G102" s="192"/>
    </row>
    <row r="103" spans="1:7" x14ac:dyDescent="0.25">
      <c r="A103" s="193" t="s">
        <v>320</v>
      </c>
      <c r="B103" s="194"/>
      <c r="C103" s="194"/>
      <c r="D103" s="194"/>
      <c r="E103" s="194"/>
      <c r="F103" s="194"/>
      <c r="G103" s="195"/>
    </row>
    <row r="104" spans="1:7" ht="16.5" x14ac:dyDescent="0.25">
      <c r="A104" s="158"/>
      <c r="B104" s="56" t="s">
        <v>400</v>
      </c>
      <c r="C104" s="89" t="s">
        <v>117</v>
      </c>
      <c r="D104" s="3">
        <v>1</v>
      </c>
      <c r="E104" s="119">
        <v>2015</v>
      </c>
      <c r="F104" s="122">
        <f t="shared" ref="F104:F107" si="27">E104*D104</f>
        <v>2015</v>
      </c>
      <c r="G104" s="123">
        <f t="shared" ref="G104:G107" si="28">F104 + (F104*24%)</f>
        <v>2498.6</v>
      </c>
    </row>
    <row r="105" spans="1:7" ht="16.5" x14ac:dyDescent="0.25">
      <c r="A105" s="158"/>
      <c r="B105" s="56" t="s">
        <v>401</v>
      </c>
      <c r="C105" s="89" t="s">
        <v>117</v>
      </c>
      <c r="D105" s="3">
        <v>1</v>
      </c>
      <c r="E105" s="119">
        <v>317</v>
      </c>
      <c r="F105" s="122">
        <f t="shared" si="27"/>
        <v>317</v>
      </c>
      <c r="G105" s="123">
        <f t="shared" si="28"/>
        <v>393.08</v>
      </c>
    </row>
    <row r="106" spans="1:7" ht="16.5" x14ac:dyDescent="0.25">
      <c r="A106" s="158"/>
      <c r="B106" s="56" t="s">
        <v>402</v>
      </c>
      <c r="C106" s="89" t="s">
        <v>117</v>
      </c>
      <c r="D106" s="3">
        <v>3</v>
      </c>
      <c r="E106" s="119">
        <v>158</v>
      </c>
      <c r="F106" s="122">
        <f t="shared" si="27"/>
        <v>474</v>
      </c>
      <c r="G106" s="123">
        <f t="shared" si="28"/>
        <v>587.76</v>
      </c>
    </row>
    <row r="107" spans="1:7" ht="16.5" x14ac:dyDescent="0.25">
      <c r="A107" s="158"/>
      <c r="B107" s="56" t="s">
        <v>403</v>
      </c>
      <c r="C107" s="89" t="s">
        <v>117</v>
      </c>
      <c r="D107" s="3">
        <v>1</v>
      </c>
      <c r="E107" s="119">
        <v>695</v>
      </c>
      <c r="F107" s="122">
        <f t="shared" si="27"/>
        <v>695</v>
      </c>
      <c r="G107" s="123">
        <f t="shared" si="28"/>
        <v>861.8</v>
      </c>
    </row>
    <row r="108" spans="1:7" ht="15" customHeight="1" x14ac:dyDescent="0.25">
      <c r="A108" s="185" t="s">
        <v>20</v>
      </c>
      <c r="B108" s="185"/>
      <c r="C108" s="185"/>
      <c r="D108" s="185"/>
      <c r="E108" s="185"/>
      <c r="F108" s="185"/>
      <c r="G108" s="124">
        <f>SUM(G104:G107)</f>
        <v>4341.24</v>
      </c>
    </row>
    <row r="109" spans="1:7" ht="18" x14ac:dyDescent="0.25">
      <c r="A109" s="54" t="s">
        <v>404</v>
      </c>
      <c r="B109" s="190" t="s">
        <v>405</v>
      </c>
      <c r="C109" s="191"/>
      <c r="D109" s="191"/>
      <c r="E109" s="191"/>
      <c r="F109" s="191"/>
      <c r="G109" s="192"/>
    </row>
    <row r="110" spans="1:7" x14ac:dyDescent="0.25">
      <c r="A110" s="193" t="s">
        <v>320</v>
      </c>
      <c r="B110" s="194"/>
      <c r="C110" s="194"/>
      <c r="D110" s="194"/>
      <c r="E110" s="194"/>
      <c r="F110" s="194"/>
      <c r="G110" s="195"/>
    </row>
    <row r="111" spans="1:7" ht="16.5" x14ac:dyDescent="0.25">
      <c r="A111" s="158"/>
      <c r="B111" s="56" t="s">
        <v>406</v>
      </c>
      <c r="C111" s="89" t="s">
        <v>117</v>
      </c>
      <c r="D111" s="3">
        <v>2</v>
      </c>
      <c r="E111" s="119">
        <v>5400</v>
      </c>
      <c r="F111" s="122">
        <f t="shared" ref="F111:F115" si="29">E111*D111</f>
        <v>10800</v>
      </c>
      <c r="G111" s="123">
        <f t="shared" ref="G111:G115" si="30">F111 + (F111*24%)</f>
        <v>13392</v>
      </c>
    </row>
    <row r="112" spans="1:7" ht="16.5" x14ac:dyDescent="0.25">
      <c r="A112" s="158"/>
      <c r="B112" s="56" t="s">
        <v>407</v>
      </c>
      <c r="C112" s="89" t="s">
        <v>117</v>
      </c>
      <c r="D112" s="3">
        <v>2</v>
      </c>
      <c r="E112" s="119">
        <v>590</v>
      </c>
      <c r="F112" s="122">
        <f t="shared" si="29"/>
        <v>1180</v>
      </c>
      <c r="G112" s="123">
        <f t="shared" si="30"/>
        <v>1463.2</v>
      </c>
    </row>
    <row r="113" spans="1:7" ht="16.5" x14ac:dyDescent="0.25">
      <c r="A113" s="158"/>
      <c r="B113" s="56" t="s">
        <v>408</v>
      </c>
      <c r="C113" s="89" t="s">
        <v>117</v>
      </c>
      <c r="D113" s="3">
        <v>2</v>
      </c>
      <c r="E113" s="119">
        <v>580</v>
      </c>
      <c r="F113" s="122">
        <f t="shared" si="29"/>
        <v>1160</v>
      </c>
      <c r="G113" s="123">
        <f t="shared" si="30"/>
        <v>1438.4</v>
      </c>
    </row>
    <row r="114" spans="1:7" ht="16.5" x14ac:dyDescent="0.25">
      <c r="A114" s="158"/>
      <c r="B114" s="56" t="s">
        <v>409</v>
      </c>
      <c r="C114" s="89" t="s">
        <v>117</v>
      </c>
      <c r="D114" s="3">
        <v>2</v>
      </c>
      <c r="E114" s="119">
        <v>320</v>
      </c>
      <c r="F114" s="122">
        <f t="shared" si="29"/>
        <v>640</v>
      </c>
      <c r="G114" s="123">
        <f t="shared" si="30"/>
        <v>793.6</v>
      </c>
    </row>
    <row r="115" spans="1:7" ht="33" x14ac:dyDescent="0.25">
      <c r="A115" s="158"/>
      <c r="B115" s="56" t="s">
        <v>410</v>
      </c>
      <c r="C115" s="89" t="s">
        <v>189</v>
      </c>
      <c r="D115" s="3">
        <v>1</v>
      </c>
      <c r="E115" s="119">
        <v>9000</v>
      </c>
      <c r="F115" s="122">
        <f t="shared" si="29"/>
        <v>9000</v>
      </c>
      <c r="G115" s="123">
        <f t="shared" si="30"/>
        <v>11160</v>
      </c>
    </row>
    <row r="116" spans="1:7" ht="15" customHeight="1" x14ac:dyDescent="0.25">
      <c r="A116" s="185" t="s">
        <v>20</v>
      </c>
      <c r="B116" s="185"/>
      <c r="C116" s="185"/>
      <c r="D116" s="185"/>
      <c r="E116" s="185"/>
      <c r="F116" s="185"/>
      <c r="G116" s="124">
        <f>SUM(G111:G115)</f>
        <v>28247.200000000001</v>
      </c>
    </row>
    <row r="117" spans="1:7" ht="18" x14ac:dyDescent="0.25">
      <c r="A117" s="54" t="s">
        <v>411</v>
      </c>
      <c r="B117" s="190" t="s">
        <v>412</v>
      </c>
      <c r="C117" s="191"/>
      <c r="D117" s="191"/>
      <c r="E117" s="191"/>
      <c r="F117" s="191"/>
      <c r="G117" s="192"/>
    </row>
    <row r="118" spans="1:7" x14ac:dyDescent="0.25">
      <c r="A118" s="193" t="s">
        <v>320</v>
      </c>
      <c r="B118" s="194"/>
      <c r="C118" s="194"/>
      <c r="D118" s="194"/>
      <c r="E118" s="194"/>
      <c r="F118" s="194"/>
      <c r="G118" s="195"/>
    </row>
    <row r="119" spans="1:7" ht="16.5" x14ac:dyDescent="0.25">
      <c r="A119" s="158"/>
      <c r="B119" s="56" t="s">
        <v>413</v>
      </c>
      <c r="C119" s="89" t="s">
        <v>117</v>
      </c>
      <c r="D119" s="3">
        <v>4</v>
      </c>
      <c r="E119" s="119">
        <v>2698</v>
      </c>
      <c r="F119" s="122">
        <f t="shared" ref="F119:F123" si="31">E119*D119</f>
        <v>10792</v>
      </c>
      <c r="G119" s="123">
        <f t="shared" ref="G119:G123" si="32">F119 + (F119*24%)</f>
        <v>13382.08</v>
      </c>
    </row>
    <row r="120" spans="1:7" ht="16.5" x14ac:dyDescent="0.25">
      <c r="A120" s="158"/>
      <c r="B120" s="56" t="s">
        <v>414</v>
      </c>
      <c r="C120" s="89" t="s">
        <v>117</v>
      </c>
      <c r="D120" s="3">
        <v>1</v>
      </c>
      <c r="E120" s="119">
        <v>569</v>
      </c>
      <c r="F120" s="122">
        <f t="shared" si="31"/>
        <v>569</v>
      </c>
      <c r="G120" s="123">
        <f t="shared" si="32"/>
        <v>705.56</v>
      </c>
    </row>
    <row r="121" spans="1:7" ht="33" x14ac:dyDescent="0.25">
      <c r="A121" s="158"/>
      <c r="B121" s="56" t="s">
        <v>415</v>
      </c>
      <c r="C121" s="89" t="s">
        <v>189</v>
      </c>
      <c r="D121" s="3">
        <v>1</v>
      </c>
      <c r="E121" s="115">
        <v>3780</v>
      </c>
      <c r="F121" s="122">
        <f t="shared" si="31"/>
        <v>3780</v>
      </c>
      <c r="G121" s="123">
        <f t="shared" si="32"/>
        <v>4687.2</v>
      </c>
    </row>
    <row r="122" spans="1:7" ht="16.5" x14ac:dyDescent="0.25">
      <c r="A122" s="158"/>
      <c r="B122" s="56" t="s">
        <v>416</v>
      </c>
      <c r="C122" s="89" t="s">
        <v>117</v>
      </c>
      <c r="D122" s="3">
        <v>1</v>
      </c>
      <c r="E122" s="119">
        <v>1400</v>
      </c>
      <c r="F122" s="122">
        <f t="shared" si="31"/>
        <v>1400</v>
      </c>
      <c r="G122" s="123">
        <f t="shared" si="32"/>
        <v>1736</v>
      </c>
    </row>
    <row r="123" spans="1:7" ht="33" x14ac:dyDescent="0.25">
      <c r="A123" s="158"/>
      <c r="B123" s="56" t="s">
        <v>417</v>
      </c>
      <c r="C123" s="89" t="s">
        <v>189</v>
      </c>
      <c r="D123" s="3">
        <v>1</v>
      </c>
      <c r="E123" s="119">
        <v>1000</v>
      </c>
      <c r="F123" s="122">
        <f t="shared" si="31"/>
        <v>1000</v>
      </c>
      <c r="G123" s="123">
        <f t="shared" si="32"/>
        <v>1240</v>
      </c>
    </row>
    <row r="124" spans="1:7" ht="15" customHeight="1" x14ac:dyDescent="0.25">
      <c r="A124" s="185" t="s">
        <v>20</v>
      </c>
      <c r="B124" s="185"/>
      <c r="C124" s="185"/>
      <c r="D124" s="185"/>
      <c r="E124" s="185"/>
      <c r="F124" s="185"/>
      <c r="G124" s="124">
        <f>SUM(G119:G123)</f>
        <v>21750.84</v>
      </c>
    </row>
    <row r="125" spans="1:7" ht="18" x14ac:dyDescent="0.25">
      <c r="A125" s="54" t="s">
        <v>418</v>
      </c>
      <c r="B125" s="190" t="s">
        <v>419</v>
      </c>
      <c r="C125" s="191"/>
      <c r="D125" s="191"/>
      <c r="E125" s="191"/>
      <c r="F125" s="191"/>
      <c r="G125" s="192"/>
    </row>
    <row r="126" spans="1:7" x14ac:dyDescent="0.25">
      <c r="A126" s="193" t="s">
        <v>320</v>
      </c>
      <c r="B126" s="194"/>
      <c r="C126" s="194"/>
      <c r="D126" s="194"/>
      <c r="E126" s="194"/>
      <c r="F126" s="194"/>
      <c r="G126" s="195"/>
    </row>
    <row r="127" spans="1:7" ht="16.5" x14ac:dyDescent="0.25">
      <c r="A127" s="158"/>
      <c r="B127" s="56" t="s">
        <v>419</v>
      </c>
      <c r="C127" s="89" t="s">
        <v>117</v>
      </c>
      <c r="D127" s="3">
        <v>1</v>
      </c>
      <c r="E127" s="115">
        <v>900</v>
      </c>
      <c r="F127" s="122">
        <f t="shared" ref="F127" si="33">E127*D127</f>
        <v>900</v>
      </c>
      <c r="G127" s="123">
        <f t="shared" ref="G127" si="34">F127 + (F127*24%)</f>
        <v>1116</v>
      </c>
    </row>
    <row r="128" spans="1:7" ht="15" customHeight="1" x14ac:dyDescent="0.25">
      <c r="A128" s="185" t="s">
        <v>20</v>
      </c>
      <c r="B128" s="185"/>
      <c r="C128" s="185"/>
      <c r="D128" s="185"/>
      <c r="E128" s="185"/>
      <c r="F128" s="185"/>
      <c r="G128" s="124">
        <f>SUM(G127)</f>
        <v>1116</v>
      </c>
    </row>
    <row r="129" spans="1:7" ht="18" x14ac:dyDescent="0.25">
      <c r="A129" s="54" t="s">
        <v>420</v>
      </c>
      <c r="B129" s="190" t="s">
        <v>421</v>
      </c>
      <c r="C129" s="191"/>
      <c r="D129" s="191"/>
      <c r="E129" s="191"/>
      <c r="F129" s="191"/>
      <c r="G129" s="192"/>
    </row>
    <row r="130" spans="1:7" x14ac:dyDescent="0.25">
      <c r="A130" s="193" t="s">
        <v>320</v>
      </c>
      <c r="B130" s="194"/>
      <c r="C130" s="194"/>
      <c r="D130" s="194"/>
      <c r="E130" s="194"/>
      <c r="F130" s="194"/>
      <c r="G130" s="195"/>
    </row>
    <row r="131" spans="1:7" ht="16.5" x14ac:dyDescent="0.25">
      <c r="A131" s="158"/>
      <c r="B131" s="56" t="s">
        <v>422</v>
      </c>
      <c r="C131" s="89" t="s">
        <v>117</v>
      </c>
      <c r="D131" s="3">
        <v>1</v>
      </c>
      <c r="E131" s="119">
        <v>2731</v>
      </c>
      <c r="F131" s="122">
        <f t="shared" ref="F131:F140" si="35">E131*D131</f>
        <v>2731</v>
      </c>
      <c r="G131" s="123">
        <f t="shared" ref="G131:G140" si="36">F131 + (F131*24%)</f>
        <v>3386.44</v>
      </c>
    </row>
    <row r="132" spans="1:7" ht="16.5" x14ac:dyDescent="0.25">
      <c r="A132" s="158"/>
      <c r="B132" s="56" t="s">
        <v>423</v>
      </c>
      <c r="C132" s="89" t="s">
        <v>117</v>
      </c>
      <c r="D132" s="3">
        <v>1</v>
      </c>
      <c r="E132" s="119">
        <v>120</v>
      </c>
      <c r="F132" s="122">
        <f t="shared" si="35"/>
        <v>120</v>
      </c>
      <c r="G132" s="123">
        <f t="shared" si="36"/>
        <v>148.80000000000001</v>
      </c>
    </row>
    <row r="133" spans="1:7" ht="16.5" x14ac:dyDescent="0.25">
      <c r="A133" s="158"/>
      <c r="B133" s="56" t="s">
        <v>424</v>
      </c>
      <c r="C133" s="89" t="s">
        <v>117</v>
      </c>
      <c r="D133" s="3">
        <v>2</v>
      </c>
      <c r="E133" s="119">
        <v>240</v>
      </c>
      <c r="F133" s="122">
        <f t="shared" si="35"/>
        <v>480</v>
      </c>
      <c r="G133" s="123">
        <f t="shared" si="36"/>
        <v>595.20000000000005</v>
      </c>
    </row>
    <row r="134" spans="1:7" ht="16.5" x14ac:dyDescent="0.25">
      <c r="A134" s="158"/>
      <c r="B134" s="56" t="s">
        <v>425</v>
      </c>
      <c r="C134" s="89" t="s">
        <v>117</v>
      </c>
      <c r="D134" s="3">
        <v>1</v>
      </c>
      <c r="E134" s="119">
        <v>680</v>
      </c>
      <c r="F134" s="122">
        <f t="shared" si="35"/>
        <v>680</v>
      </c>
      <c r="G134" s="123">
        <f t="shared" si="36"/>
        <v>843.2</v>
      </c>
    </row>
    <row r="135" spans="1:7" ht="16.5" x14ac:dyDescent="0.25">
      <c r="A135" s="158"/>
      <c r="B135" s="56" t="s">
        <v>426</v>
      </c>
      <c r="C135" s="89" t="s">
        <v>117</v>
      </c>
      <c r="D135" s="3">
        <v>2</v>
      </c>
      <c r="E135" s="119">
        <v>250</v>
      </c>
      <c r="F135" s="122">
        <f t="shared" si="35"/>
        <v>500</v>
      </c>
      <c r="G135" s="123">
        <f t="shared" si="36"/>
        <v>620</v>
      </c>
    </row>
    <row r="136" spans="1:7" ht="16.5" x14ac:dyDescent="0.25">
      <c r="A136" s="158"/>
      <c r="B136" s="56" t="s">
        <v>427</v>
      </c>
      <c r="C136" s="89" t="s">
        <v>117</v>
      </c>
      <c r="D136" s="3">
        <v>1</v>
      </c>
      <c r="E136" s="119">
        <v>460</v>
      </c>
      <c r="F136" s="122">
        <f t="shared" si="35"/>
        <v>460</v>
      </c>
      <c r="G136" s="123">
        <f t="shared" si="36"/>
        <v>570.4</v>
      </c>
    </row>
    <row r="137" spans="1:7" ht="15" customHeight="1" x14ac:dyDescent="0.25">
      <c r="A137" s="185" t="s">
        <v>20</v>
      </c>
      <c r="B137" s="185"/>
      <c r="C137" s="185"/>
      <c r="D137" s="185"/>
      <c r="E137" s="185"/>
      <c r="F137" s="185"/>
      <c r="G137" s="124">
        <f>SUM(G131:G136)</f>
        <v>6164.04</v>
      </c>
    </row>
    <row r="138" spans="1:7" ht="18" x14ac:dyDescent="0.25">
      <c r="A138" s="54" t="s">
        <v>428</v>
      </c>
      <c r="B138" s="190" t="s">
        <v>429</v>
      </c>
      <c r="C138" s="191"/>
      <c r="D138" s="191"/>
      <c r="E138" s="191"/>
      <c r="F138" s="191"/>
      <c r="G138" s="192"/>
    </row>
    <row r="139" spans="1:7" x14ac:dyDescent="0.25">
      <c r="A139" s="193" t="s">
        <v>320</v>
      </c>
      <c r="B139" s="194"/>
      <c r="C139" s="194"/>
      <c r="D139" s="194"/>
      <c r="E139" s="194"/>
      <c r="F139" s="194"/>
      <c r="G139" s="195"/>
    </row>
    <row r="140" spans="1:7" ht="16.5" x14ac:dyDescent="0.25">
      <c r="A140" s="158"/>
      <c r="B140" s="56" t="s">
        <v>429</v>
      </c>
      <c r="C140" s="89" t="s">
        <v>117</v>
      </c>
      <c r="D140" s="3">
        <v>1</v>
      </c>
      <c r="E140" s="119">
        <v>460</v>
      </c>
      <c r="F140" s="122">
        <f t="shared" si="35"/>
        <v>460</v>
      </c>
      <c r="G140" s="123">
        <f t="shared" si="36"/>
        <v>570.4</v>
      </c>
    </row>
    <row r="141" spans="1:7" ht="15" customHeight="1" x14ac:dyDescent="0.25">
      <c r="A141" s="185" t="s">
        <v>20</v>
      </c>
      <c r="B141" s="185"/>
      <c r="C141" s="185"/>
      <c r="D141" s="185"/>
      <c r="E141" s="185"/>
      <c r="F141" s="185"/>
      <c r="G141" s="124">
        <f>SUM(G140)</f>
        <v>570.4</v>
      </c>
    </row>
    <row r="142" spans="1:7" ht="18" x14ac:dyDescent="0.25">
      <c r="A142" s="54" t="s">
        <v>430</v>
      </c>
      <c r="B142" s="190" t="s">
        <v>431</v>
      </c>
      <c r="C142" s="191"/>
      <c r="D142" s="191"/>
      <c r="E142" s="191"/>
      <c r="F142" s="191"/>
      <c r="G142" s="192"/>
    </row>
    <row r="143" spans="1:7" x14ac:dyDescent="0.25">
      <c r="A143" s="193" t="s">
        <v>320</v>
      </c>
      <c r="B143" s="194"/>
      <c r="C143" s="194"/>
      <c r="D143" s="194"/>
      <c r="E143" s="194"/>
      <c r="F143" s="194"/>
      <c r="G143" s="195"/>
    </row>
    <row r="144" spans="1:7" ht="16.5" x14ac:dyDescent="0.25">
      <c r="A144" s="158"/>
      <c r="B144" s="56" t="s">
        <v>432</v>
      </c>
      <c r="C144" s="89" t="s">
        <v>117</v>
      </c>
      <c r="D144" s="3">
        <v>2</v>
      </c>
      <c r="E144" s="119">
        <v>460</v>
      </c>
      <c r="F144" s="122">
        <f t="shared" ref="F144:F145" si="37">E144*D144</f>
        <v>920</v>
      </c>
      <c r="G144" s="123">
        <f t="shared" ref="G144:G145" si="38">F144 + (F144*24%)</f>
        <v>1140.8</v>
      </c>
    </row>
    <row r="145" spans="1:7" ht="16.5" x14ac:dyDescent="0.25">
      <c r="A145" s="158"/>
      <c r="B145" s="56" t="s">
        <v>433</v>
      </c>
      <c r="C145" s="89" t="s">
        <v>117</v>
      </c>
      <c r="D145" s="3">
        <v>2</v>
      </c>
      <c r="E145" s="119">
        <v>1200</v>
      </c>
      <c r="F145" s="122">
        <f t="shared" si="37"/>
        <v>2400</v>
      </c>
      <c r="G145" s="123">
        <f t="shared" si="38"/>
        <v>2976</v>
      </c>
    </row>
    <row r="146" spans="1:7" ht="15" customHeight="1" x14ac:dyDescent="0.25">
      <c r="A146" s="185" t="s">
        <v>20</v>
      </c>
      <c r="B146" s="185"/>
      <c r="C146" s="185"/>
      <c r="D146" s="185"/>
      <c r="E146" s="185"/>
      <c r="F146" s="185"/>
      <c r="G146" s="124">
        <f>SUM(G144:G145)</f>
        <v>4116.8</v>
      </c>
    </row>
    <row r="147" spans="1:7" ht="18" x14ac:dyDescent="0.25">
      <c r="A147" s="54" t="s">
        <v>434</v>
      </c>
      <c r="B147" s="190" t="s">
        <v>435</v>
      </c>
      <c r="C147" s="191"/>
      <c r="D147" s="191"/>
      <c r="E147" s="191"/>
      <c r="F147" s="191"/>
      <c r="G147" s="192"/>
    </row>
    <row r="148" spans="1:7" x14ac:dyDescent="0.25">
      <c r="A148" s="193" t="s">
        <v>320</v>
      </c>
      <c r="B148" s="194"/>
      <c r="C148" s="194"/>
      <c r="D148" s="194"/>
      <c r="E148" s="194"/>
      <c r="F148" s="194"/>
      <c r="G148" s="195"/>
    </row>
    <row r="149" spans="1:7" ht="16.5" x14ac:dyDescent="0.25">
      <c r="A149" s="158"/>
      <c r="B149" s="56" t="s">
        <v>436</v>
      </c>
      <c r="C149" s="89" t="s">
        <v>104</v>
      </c>
      <c r="D149" s="3">
        <v>200</v>
      </c>
      <c r="E149" s="119">
        <v>21</v>
      </c>
      <c r="F149" s="122">
        <f t="shared" ref="F149" si="39">E149*D149</f>
        <v>4200</v>
      </c>
      <c r="G149" s="123">
        <f t="shared" ref="G149" si="40">F149 + (F149*24%)</f>
        <v>5208</v>
      </c>
    </row>
    <row r="150" spans="1:7" ht="15" customHeight="1" x14ac:dyDescent="0.25">
      <c r="A150" s="185" t="s">
        <v>20</v>
      </c>
      <c r="B150" s="185"/>
      <c r="C150" s="185"/>
      <c r="D150" s="185"/>
      <c r="E150" s="185"/>
      <c r="F150" s="185"/>
      <c r="G150" s="124">
        <f>SUM(G149)</f>
        <v>5208</v>
      </c>
    </row>
    <row r="151" spans="1:7" ht="18" customHeight="1" x14ac:dyDescent="0.25">
      <c r="A151" s="54" t="s">
        <v>437</v>
      </c>
      <c r="B151" s="190" t="s">
        <v>438</v>
      </c>
      <c r="C151" s="191" t="s">
        <v>189</v>
      </c>
      <c r="D151" s="191"/>
      <c r="E151" s="191"/>
      <c r="F151" s="191"/>
      <c r="G151" s="192"/>
    </row>
    <row r="152" spans="1:7" x14ac:dyDescent="0.25">
      <c r="A152" s="193" t="s">
        <v>320</v>
      </c>
      <c r="B152" s="194"/>
      <c r="C152" s="194"/>
      <c r="D152" s="194"/>
      <c r="E152" s="194"/>
      <c r="F152" s="194"/>
      <c r="G152" s="195"/>
    </row>
    <row r="153" spans="1:7" ht="33" x14ac:dyDescent="0.25">
      <c r="A153" s="158"/>
      <c r="B153" s="56" t="s">
        <v>182</v>
      </c>
      <c r="C153" s="89" t="s">
        <v>189</v>
      </c>
      <c r="D153" s="3">
        <v>1</v>
      </c>
      <c r="E153" s="119">
        <v>8000</v>
      </c>
      <c r="F153" s="122">
        <f t="shared" ref="F153:F155" si="41">E153*D153</f>
        <v>8000</v>
      </c>
      <c r="G153" s="123">
        <f t="shared" ref="G153:G155" si="42">F153 + (F153*24%)</f>
        <v>9920</v>
      </c>
    </row>
    <row r="154" spans="1:7" ht="16.5" x14ac:dyDescent="0.25">
      <c r="A154" s="158"/>
      <c r="B154" s="56" t="s">
        <v>439</v>
      </c>
      <c r="C154" s="89" t="s">
        <v>117</v>
      </c>
      <c r="D154" s="3">
        <v>1</v>
      </c>
      <c r="E154" s="119">
        <v>21500</v>
      </c>
      <c r="F154" s="122">
        <f t="shared" si="41"/>
        <v>21500</v>
      </c>
      <c r="G154" s="123">
        <f t="shared" si="42"/>
        <v>26660</v>
      </c>
    </row>
    <row r="155" spans="1:7" ht="16.5" x14ac:dyDescent="0.25">
      <c r="A155" s="158"/>
      <c r="B155" s="56" t="s">
        <v>440</v>
      </c>
      <c r="C155" s="89" t="s">
        <v>117</v>
      </c>
      <c r="D155" s="3">
        <v>1</v>
      </c>
      <c r="E155" s="112">
        <v>12000</v>
      </c>
      <c r="F155" s="122">
        <f t="shared" si="41"/>
        <v>12000</v>
      </c>
      <c r="G155" s="123">
        <f t="shared" si="42"/>
        <v>14880</v>
      </c>
    </row>
    <row r="156" spans="1:7" ht="15" customHeight="1" x14ac:dyDescent="0.25">
      <c r="A156" s="185" t="s">
        <v>20</v>
      </c>
      <c r="B156" s="185"/>
      <c r="C156" s="185"/>
      <c r="D156" s="185"/>
      <c r="E156" s="185"/>
      <c r="F156" s="185"/>
      <c r="G156" s="124">
        <f>SUM(G153:G155)</f>
        <v>51460</v>
      </c>
    </row>
    <row r="157" spans="1:7" ht="18" x14ac:dyDescent="0.25">
      <c r="A157" s="54" t="s">
        <v>441</v>
      </c>
      <c r="B157" s="190" t="s">
        <v>442</v>
      </c>
      <c r="C157" s="191"/>
      <c r="D157" s="191"/>
      <c r="E157" s="191"/>
      <c r="F157" s="191"/>
      <c r="G157" s="192"/>
    </row>
    <row r="158" spans="1:7" x14ac:dyDescent="0.25">
      <c r="A158" s="193" t="s">
        <v>320</v>
      </c>
      <c r="B158" s="194"/>
      <c r="C158" s="194"/>
      <c r="D158" s="194"/>
      <c r="E158" s="194"/>
      <c r="F158" s="194"/>
      <c r="G158" s="195"/>
    </row>
    <row r="159" spans="1:7" ht="16.5" x14ac:dyDescent="0.25">
      <c r="A159" s="158"/>
      <c r="B159" s="56" t="s">
        <v>443</v>
      </c>
      <c r="C159" s="89" t="s">
        <v>117</v>
      </c>
      <c r="D159" s="3">
        <v>3</v>
      </c>
      <c r="E159" s="115">
        <v>450</v>
      </c>
      <c r="F159" s="122">
        <f t="shared" ref="F159:F186" si="43">E159*D159</f>
        <v>1350</v>
      </c>
      <c r="G159" s="123">
        <f t="shared" ref="G159:G186" si="44">F159 + (F159*24%)</f>
        <v>1674</v>
      </c>
    </row>
    <row r="160" spans="1:7" ht="16.5" x14ac:dyDescent="0.25">
      <c r="A160" s="158"/>
      <c r="B160" s="56" t="s">
        <v>444</v>
      </c>
      <c r="C160" s="89" t="s">
        <v>117</v>
      </c>
      <c r="D160" s="3">
        <v>3</v>
      </c>
      <c r="E160" s="115">
        <v>250</v>
      </c>
      <c r="F160" s="122">
        <f t="shared" si="43"/>
        <v>750</v>
      </c>
      <c r="G160" s="123">
        <f t="shared" si="44"/>
        <v>930</v>
      </c>
    </row>
    <row r="161" spans="1:7" ht="16.5" x14ac:dyDescent="0.25">
      <c r="A161" s="158"/>
      <c r="B161" s="56" t="s">
        <v>445</v>
      </c>
      <c r="C161" s="89" t="s">
        <v>117</v>
      </c>
      <c r="D161" s="3">
        <v>2</v>
      </c>
      <c r="E161" s="115">
        <v>515</v>
      </c>
      <c r="F161" s="122">
        <f t="shared" si="43"/>
        <v>1030</v>
      </c>
      <c r="G161" s="123">
        <f t="shared" si="44"/>
        <v>1277.2</v>
      </c>
    </row>
    <row r="162" spans="1:7" ht="16.5" x14ac:dyDescent="0.25">
      <c r="A162" s="158"/>
      <c r="B162" s="56" t="s">
        <v>446</v>
      </c>
      <c r="C162" s="89" t="s">
        <v>117</v>
      </c>
      <c r="D162" s="3">
        <v>2</v>
      </c>
      <c r="E162" s="115">
        <v>1400</v>
      </c>
      <c r="F162" s="122">
        <f t="shared" si="43"/>
        <v>2800</v>
      </c>
      <c r="G162" s="123">
        <f t="shared" si="44"/>
        <v>3472</v>
      </c>
    </row>
    <row r="163" spans="1:7" ht="33" x14ac:dyDescent="0.25">
      <c r="A163" s="158"/>
      <c r="B163" s="56" t="s">
        <v>447</v>
      </c>
      <c r="C163" s="89" t="s">
        <v>189</v>
      </c>
      <c r="D163" s="3">
        <v>1</v>
      </c>
      <c r="E163" s="115">
        <v>5000</v>
      </c>
      <c r="F163" s="122">
        <f t="shared" si="43"/>
        <v>5000</v>
      </c>
      <c r="G163" s="123">
        <f t="shared" si="44"/>
        <v>6200</v>
      </c>
    </row>
    <row r="164" spans="1:7" ht="16.5" x14ac:dyDescent="0.25">
      <c r="A164" s="158"/>
      <c r="B164" s="56" t="s">
        <v>448</v>
      </c>
      <c r="C164" s="89" t="s">
        <v>117</v>
      </c>
      <c r="D164" s="3">
        <v>5</v>
      </c>
      <c r="E164" s="115">
        <v>250</v>
      </c>
      <c r="F164" s="122">
        <f t="shared" si="43"/>
        <v>1250</v>
      </c>
      <c r="G164" s="123">
        <f t="shared" si="44"/>
        <v>1550</v>
      </c>
    </row>
    <row r="165" spans="1:7" ht="16.5" x14ac:dyDescent="0.25">
      <c r="A165" s="158"/>
      <c r="B165" s="56" t="s">
        <v>449</v>
      </c>
      <c r="C165" s="89" t="s">
        <v>117</v>
      </c>
      <c r="D165" s="3">
        <v>3</v>
      </c>
      <c r="E165" s="115">
        <v>780</v>
      </c>
      <c r="F165" s="122">
        <f t="shared" si="43"/>
        <v>2340</v>
      </c>
      <c r="G165" s="123">
        <f t="shared" si="44"/>
        <v>2901.6</v>
      </c>
    </row>
    <row r="166" spans="1:7" ht="16.5" x14ac:dyDescent="0.25">
      <c r="A166" s="158"/>
      <c r="B166" s="56" t="s">
        <v>450</v>
      </c>
      <c r="C166" s="89" t="s">
        <v>117</v>
      </c>
      <c r="D166" s="3">
        <v>1</v>
      </c>
      <c r="E166" s="115">
        <v>1900</v>
      </c>
      <c r="F166" s="122">
        <f t="shared" si="43"/>
        <v>1900</v>
      </c>
      <c r="G166" s="123">
        <f t="shared" si="44"/>
        <v>2356</v>
      </c>
    </row>
    <row r="167" spans="1:7" ht="16.5" x14ac:dyDescent="0.25">
      <c r="A167" s="158"/>
      <c r="B167" s="56" t="s">
        <v>451</v>
      </c>
      <c r="C167" s="89" t="s">
        <v>117</v>
      </c>
      <c r="D167" s="3">
        <v>3</v>
      </c>
      <c r="E167" s="115">
        <v>150</v>
      </c>
      <c r="F167" s="122">
        <f t="shared" si="43"/>
        <v>450</v>
      </c>
      <c r="G167" s="123">
        <f t="shared" si="44"/>
        <v>558</v>
      </c>
    </row>
    <row r="168" spans="1:7" ht="33" x14ac:dyDescent="0.25">
      <c r="A168" s="158"/>
      <c r="B168" s="56" t="s">
        <v>452</v>
      </c>
      <c r="C168" s="89" t="s">
        <v>189</v>
      </c>
      <c r="D168" s="3">
        <v>1</v>
      </c>
      <c r="E168" s="115">
        <v>2435</v>
      </c>
      <c r="F168" s="122">
        <f t="shared" si="43"/>
        <v>2435</v>
      </c>
      <c r="G168" s="123">
        <f t="shared" si="44"/>
        <v>3019.4</v>
      </c>
    </row>
    <row r="169" spans="1:7" ht="16.5" x14ac:dyDescent="0.25">
      <c r="A169" s="158"/>
      <c r="B169" s="56" t="s">
        <v>453</v>
      </c>
      <c r="C169" s="89" t="s">
        <v>117</v>
      </c>
      <c r="D169" s="3">
        <v>1</v>
      </c>
      <c r="E169" s="115">
        <v>1700</v>
      </c>
      <c r="F169" s="122">
        <f t="shared" si="43"/>
        <v>1700</v>
      </c>
      <c r="G169" s="123">
        <f t="shared" si="44"/>
        <v>2108</v>
      </c>
    </row>
    <row r="170" spans="1:7" ht="16.5" x14ac:dyDescent="0.25">
      <c r="A170" s="158"/>
      <c r="B170" s="56" t="s">
        <v>454</v>
      </c>
      <c r="C170" s="89" t="s">
        <v>117</v>
      </c>
      <c r="D170" s="3">
        <v>3</v>
      </c>
      <c r="E170" s="115">
        <v>250</v>
      </c>
      <c r="F170" s="122">
        <f t="shared" si="43"/>
        <v>750</v>
      </c>
      <c r="G170" s="123">
        <f t="shared" si="44"/>
        <v>930</v>
      </c>
    </row>
    <row r="171" spans="1:7" ht="16.5" x14ac:dyDescent="0.25">
      <c r="A171" s="158"/>
      <c r="B171" s="56" t="s">
        <v>455</v>
      </c>
      <c r="C171" s="89" t="s">
        <v>117</v>
      </c>
      <c r="D171" s="3">
        <v>5</v>
      </c>
      <c r="E171" s="115">
        <v>80</v>
      </c>
      <c r="F171" s="122">
        <f t="shared" si="43"/>
        <v>400</v>
      </c>
      <c r="G171" s="123">
        <f t="shared" si="44"/>
        <v>496</v>
      </c>
    </row>
    <row r="172" spans="1:7" ht="16.5" x14ac:dyDescent="0.25">
      <c r="A172" s="158"/>
      <c r="B172" s="56" t="s">
        <v>456</v>
      </c>
      <c r="C172" s="89" t="s">
        <v>117</v>
      </c>
      <c r="D172" s="3">
        <v>3</v>
      </c>
      <c r="E172" s="115">
        <v>100</v>
      </c>
      <c r="F172" s="122">
        <f t="shared" si="43"/>
        <v>300</v>
      </c>
      <c r="G172" s="123">
        <f t="shared" si="44"/>
        <v>372</v>
      </c>
    </row>
    <row r="173" spans="1:7" ht="16.5" x14ac:dyDescent="0.25">
      <c r="A173" s="158"/>
      <c r="B173" s="56" t="s">
        <v>457</v>
      </c>
      <c r="C173" s="89" t="s">
        <v>117</v>
      </c>
      <c r="D173" s="3">
        <v>6</v>
      </c>
      <c r="E173" s="115">
        <v>350</v>
      </c>
      <c r="F173" s="122">
        <f t="shared" si="43"/>
        <v>2100</v>
      </c>
      <c r="G173" s="123">
        <f t="shared" si="44"/>
        <v>2604</v>
      </c>
    </row>
    <row r="174" spans="1:7" ht="16.5" x14ac:dyDescent="0.25">
      <c r="A174" s="158"/>
      <c r="B174" s="56" t="s">
        <v>458</v>
      </c>
      <c r="C174" s="89" t="s">
        <v>117</v>
      </c>
      <c r="D174" s="3">
        <v>6</v>
      </c>
      <c r="E174" s="115">
        <v>20</v>
      </c>
      <c r="F174" s="122">
        <f t="shared" si="43"/>
        <v>120</v>
      </c>
      <c r="G174" s="123">
        <f t="shared" si="44"/>
        <v>148.80000000000001</v>
      </c>
    </row>
    <row r="175" spans="1:7" ht="16.5" x14ac:dyDescent="0.25">
      <c r="A175" s="158"/>
      <c r="B175" s="56" t="s">
        <v>459</v>
      </c>
      <c r="C175" s="89" t="s">
        <v>117</v>
      </c>
      <c r="D175" s="3">
        <v>2</v>
      </c>
      <c r="E175" s="115">
        <v>270</v>
      </c>
      <c r="F175" s="122">
        <f t="shared" si="43"/>
        <v>540</v>
      </c>
      <c r="G175" s="123">
        <f t="shared" si="44"/>
        <v>669.6</v>
      </c>
    </row>
    <row r="176" spans="1:7" ht="16.5" x14ac:dyDescent="0.25">
      <c r="A176" s="158"/>
      <c r="B176" s="56" t="s">
        <v>460</v>
      </c>
      <c r="C176" s="89" t="s">
        <v>117</v>
      </c>
      <c r="D176" s="3">
        <v>2</v>
      </c>
      <c r="E176" s="115">
        <v>95</v>
      </c>
      <c r="F176" s="122">
        <f t="shared" si="43"/>
        <v>190</v>
      </c>
      <c r="G176" s="123">
        <f t="shared" si="44"/>
        <v>235.6</v>
      </c>
    </row>
    <row r="177" spans="1:7" ht="16.5" x14ac:dyDescent="0.25">
      <c r="A177" s="158"/>
      <c r="B177" s="56" t="s">
        <v>461</v>
      </c>
      <c r="C177" s="89" t="s">
        <v>117</v>
      </c>
      <c r="D177" s="3">
        <v>1</v>
      </c>
      <c r="E177" s="115">
        <v>2980</v>
      </c>
      <c r="F177" s="122">
        <f t="shared" si="43"/>
        <v>2980</v>
      </c>
      <c r="G177" s="123">
        <f t="shared" si="44"/>
        <v>3695.2</v>
      </c>
    </row>
    <row r="178" spans="1:7" ht="16.5" x14ac:dyDescent="0.25">
      <c r="A178" s="158"/>
      <c r="B178" s="56" t="s">
        <v>462</v>
      </c>
      <c r="C178" s="89" t="s">
        <v>117</v>
      </c>
      <c r="D178" s="3">
        <v>1</v>
      </c>
      <c r="E178" s="115">
        <v>4000</v>
      </c>
      <c r="F178" s="122">
        <f t="shared" si="43"/>
        <v>4000</v>
      </c>
      <c r="G178" s="123">
        <f t="shared" si="44"/>
        <v>4960</v>
      </c>
    </row>
    <row r="179" spans="1:7" ht="16.5" x14ac:dyDescent="0.25">
      <c r="A179" s="158"/>
      <c r="B179" s="56" t="s">
        <v>463</v>
      </c>
      <c r="C179" s="89" t="s">
        <v>117</v>
      </c>
      <c r="D179" s="3">
        <v>1</v>
      </c>
      <c r="E179" s="115">
        <v>4000</v>
      </c>
      <c r="F179" s="122">
        <f t="shared" si="43"/>
        <v>4000</v>
      </c>
      <c r="G179" s="123">
        <f t="shared" si="44"/>
        <v>4960</v>
      </c>
    </row>
    <row r="180" spans="1:7" ht="16.5" x14ac:dyDescent="0.25">
      <c r="A180" s="158"/>
      <c r="B180" s="56" t="s">
        <v>464</v>
      </c>
      <c r="C180" s="89" t="s">
        <v>117</v>
      </c>
      <c r="D180" s="3">
        <v>1</v>
      </c>
      <c r="E180" s="115">
        <v>1400</v>
      </c>
      <c r="F180" s="122">
        <f t="shared" si="43"/>
        <v>1400</v>
      </c>
      <c r="G180" s="123">
        <f t="shared" si="44"/>
        <v>1736</v>
      </c>
    </row>
    <row r="181" spans="1:7" ht="33" x14ac:dyDescent="0.25">
      <c r="A181" s="158"/>
      <c r="B181" s="56" t="s">
        <v>465</v>
      </c>
      <c r="C181" s="89" t="s">
        <v>189</v>
      </c>
      <c r="D181" s="3">
        <v>2</v>
      </c>
      <c r="E181" s="115">
        <v>950</v>
      </c>
      <c r="F181" s="122">
        <f t="shared" si="43"/>
        <v>1900</v>
      </c>
      <c r="G181" s="123">
        <f t="shared" si="44"/>
        <v>2356</v>
      </c>
    </row>
    <row r="182" spans="1:7" ht="16.5" x14ac:dyDescent="0.25">
      <c r="A182" s="158"/>
      <c r="B182" s="56" t="s">
        <v>466</v>
      </c>
      <c r="C182" s="89" t="s">
        <v>117</v>
      </c>
      <c r="D182" s="3">
        <v>5</v>
      </c>
      <c r="E182" s="115">
        <v>70</v>
      </c>
      <c r="F182" s="122">
        <f t="shared" si="43"/>
        <v>350</v>
      </c>
      <c r="G182" s="123">
        <f t="shared" si="44"/>
        <v>434</v>
      </c>
    </row>
    <row r="183" spans="1:7" ht="16.5" x14ac:dyDescent="0.25">
      <c r="A183" s="158"/>
      <c r="B183" s="56" t="s">
        <v>467</v>
      </c>
      <c r="C183" s="89" t="s">
        <v>117</v>
      </c>
      <c r="D183" s="3">
        <v>5</v>
      </c>
      <c r="E183" s="115">
        <v>130</v>
      </c>
      <c r="F183" s="122">
        <f t="shared" si="43"/>
        <v>650</v>
      </c>
      <c r="G183" s="123">
        <f t="shared" si="44"/>
        <v>806</v>
      </c>
    </row>
    <row r="184" spans="1:7" ht="16.5" x14ac:dyDescent="0.25">
      <c r="A184" s="158"/>
      <c r="B184" s="56" t="s">
        <v>468</v>
      </c>
      <c r="C184" s="89" t="s">
        <v>117</v>
      </c>
      <c r="D184" s="3">
        <v>7</v>
      </c>
      <c r="E184" s="115">
        <v>270</v>
      </c>
      <c r="F184" s="122">
        <f t="shared" si="43"/>
        <v>1890</v>
      </c>
      <c r="G184" s="123">
        <f t="shared" si="44"/>
        <v>2343.6</v>
      </c>
    </row>
    <row r="185" spans="1:7" ht="16.5" x14ac:dyDescent="0.25">
      <c r="A185" s="158"/>
      <c r="B185" s="56" t="s">
        <v>469</v>
      </c>
      <c r="C185" s="89" t="s">
        <v>117</v>
      </c>
      <c r="D185" s="3">
        <v>4</v>
      </c>
      <c r="E185" s="115">
        <v>1450</v>
      </c>
      <c r="F185" s="122">
        <f t="shared" si="43"/>
        <v>5800</v>
      </c>
      <c r="G185" s="123">
        <f t="shared" si="44"/>
        <v>7192</v>
      </c>
    </row>
    <row r="186" spans="1:7" ht="16.5" x14ac:dyDescent="0.25">
      <c r="A186" s="158"/>
      <c r="B186" s="56" t="s">
        <v>470</v>
      </c>
      <c r="C186" s="89" t="s">
        <v>117</v>
      </c>
      <c r="D186" s="3">
        <v>1</v>
      </c>
      <c r="E186" s="115">
        <v>700</v>
      </c>
      <c r="F186" s="122">
        <f t="shared" si="43"/>
        <v>700</v>
      </c>
      <c r="G186" s="123">
        <f t="shared" si="44"/>
        <v>868</v>
      </c>
    </row>
    <row r="187" spans="1:7" ht="15" customHeight="1" x14ac:dyDescent="0.25">
      <c r="A187" s="185" t="s">
        <v>20</v>
      </c>
      <c r="B187" s="185"/>
      <c r="C187" s="185"/>
      <c r="D187" s="185"/>
      <c r="E187" s="185"/>
      <c r="F187" s="185"/>
      <c r="G187" s="124">
        <f>SUM(G159:G186)</f>
        <v>60852.999999999993</v>
      </c>
    </row>
    <row r="188" spans="1:7" ht="18" x14ac:dyDescent="0.25">
      <c r="A188" s="54" t="s">
        <v>471</v>
      </c>
      <c r="B188" s="190" t="s">
        <v>231</v>
      </c>
      <c r="C188" s="191"/>
      <c r="D188" s="191"/>
      <c r="E188" s="191"/>
      <c r="F188" s="191"/>
      <c r="G188" s="192"/>
    </row>
    <row r="189" spans="1:7" x14ac:dyDescent="0.25">
      <c r="A189" s="193" t="s">
        <v>320</v>
      </c>
      <c r="B189" s="194"/>
      <c r="C189" s="194"/>
      <c r="D189" s="194"/>
      <c r="E189" s="194"/>
      <c r="F189" s="194"/>
      <c r="G189" s="195"/>
    </row>
    <row r="190" spans="1:7" ht="16.5" x14ac:dyDescent="0.25">
      <c r="A190" s="158"/>
      <c r="B190" s="56" t="s">
        <v>472</v>
      </c>
      <c r="C190" s="89" t="s">
        <v>117</v>
      </c>
      <c r="D190" s="3">
        <v>3</v>
      </c>
      <c r="E190" s="115">
        <v>1100</v>
      </c>
      <c r="F190" s="122">
        <f t="shared" ref="F190:F196" si="45">E190*D190</f>
        <v>3300</v>
      </c>
      <c r="G190" s="123">
        <f t="shared" ref="G190:G196" si="46">F190 + (F190*24%)</f>
        <v>4092</v>
      </c>
    </row>
    <row r="191" spans="1:7" ht="16.5" x14ac:dyDescent="0.25">
      <c r="A191" s="158"/>
      <c r="B191" s="56" t="s">
        <v>473</v>
      </c>
      <c r="C191" s="89" t="s">
        <v>117</v>
      </c>
      <c r="D191" s="3">
        <v>20</v>
      </c>
      <c r="E191" s="115">
        <v>30</v>
      </c>
      <c r="F191" s="122">
        <f t="shared" si="45"/>
        <v>600</v>
      </c>
      <c r="G191" s="123">
        <f t="shared" si="46"/>
        <v>744</v>
      </c>
    </row>
    <row r="192" spans="1:7" ht="16.5" x14ac:dyDescent="0.25">
      <c r="A192" s="158"/>
      <c r="B192" s="56" t="s">
        <v>474</v>
      </c>
      <c r="C192" s="89" t="s">
        <v>117</v>
      </c>
      <c r="D192" s="3">
        <v>15</v>
      </c>
      <c r="E192" s="115">
        <v>55</v>
      </c>
      <c r="F192" s="122">
        <f t="shared" si="45"/>
        <v>825</v>
      </c>
      <c r="G192" s="123">
        <f t="shared" si="46"/>
        <v>1023</v>
      </c>
    </row>
    <row r="193" spans="1:7" ht="16.5" x14ac:dyDescent="0.25">
      <c r="A193" s="158"/>
      <c r="B193" s="56" t="s">
        <v>475</v>
      </c>
      <c r="C193" s="89" t="s">
        <v>117</v>
      </c>
      <c r="D193" s="3">
        <v>17</v>
      </c>
      <c r="E193" s="115">
        <v>30</v>
      </c>
      <c r="F193" s="122">
        <f t="shared" si="45"/>
        <v>510</v>
      </c>
      <c r="G193" s="123">
        <f t="shared" si="46"/>
        <v>632.4</v>
      </c>
    </row>
    <row r="194" spans="1:7" ht="16.5" x14ac:dyDescent="0.25">
      <c r="A194" s="158"/>
      <c r="B194" s="56" t="s">
        <v>476</v>
      </c>
      <c r="C194" s="89" t="s">
        <v>117</v>
      </c>
      <c r="D194" s="3">
        <v>6</v>
      </c>
      <c r="E194" s="115">
        <v>1150</v>
      </c>
      <c r="F194" s="122">
        <f t="shared" si="45"/>
        <v>6900</v>
      </c>
      <c r="G194" s="123">
        <f t="shared" si="46"/>
        <v>8556</v>
      </c>
    </row>
    <row r="195" spans="1:7" ht="16.5" x14ac:dyDescent="0.25">
      <c r="A195" s="158"/>
      <c r="B195" s="56" t="s">
        <v>477</v>
      </c>
      <c r="C195" s="89" t="s">
        <v>117</v>
      </c>
      <c r="D195" s="3">
        <v>12</v>
      </c>
      <c r="E195" s="115">
        <v>200</v>
      </c>
      <c r="F195" s="122">
        <f t="shared" si="45"/>
        <v>2400</v>
      </c>
      <c r="G195" s="123">
        <f t="shared" si="46"/>
        <v>2976</v>
      </c>
    </row>
    <row r="196" spans="1:7" ht="16.5" x14ac:dyDescent="0.25">
      <c r="A196" s="158"/>
      <c r="B196" s="56" t="s">
        <v>478</v>
      </c>
      <c r="C196" s="89" t="s">
        <v>117</v>
      </c>
      <c r="D196" s="3">
        <v>6</v>
      </c>
      <c r="E196" s="115">
        <v>650</v>
      </c>
      <c r="F196" s="122">
        <f t="shared" si="45"/>
        <v>3900</v>
      </c>
      <c r="G196" s="123">
        <f t="shared" si="46"/>
        <v>4836</v>
      </c>
    </row>
    <row r="197" spans="1:7" ht="15" customHeight="1" x14ac:dyDescent="0.25">
      <c r="A197" s="185" t="s">
        <v>20</v>
      </c>
      <c r="B197" s="185"/>
      <c r="C197" s="185"/>
      <c r="D197" s="185"/>
      <c r="E197" s="185"/>
      <c r="F197" s="185"/>
      <c r="G197" s="124">
        <f>SUM(G190:G196)</f>
        <v>22859.4</v>
      </c>
    </row>
    <row r="198" spans="1:7" ht="18" x14ac:dyDescent="0.25">
      <c r="A198" s="54" t="s">
        <v>479</v>
      </c>
      <c r="B198" s="190" t="s">
        <v>480</v>
      </c>
      <c r="C198" s="191"/>
      <c r="D198" s="191"/>
      <c r="E198" s="191"/>
      <c r="F198" s="191"/>
      <c r="G198" s="192"/>
    </row>
    <row r="199" spans="1:7" x14ac:dyDescent="0.25">
      <c r="A199" s="193" t="s">
        <v>320</v>
      </c>
      <c r="B199" s="194"/>
      <c r="C199" s="194"/>
      <c r="D199" s="194"/>
      <c r="E199" s="194"/>
      <c r="F199" s="194"/>
      <c r="G199" s="195"/>
    </row>
    <row r="200" spans="1:7" ht="16.5" x14ac:dyDescent="0.25">
      <c r="A200" s="158"/>
      <c r="B200" s="56" t="s">
        <v>481</v>
      </c>
      <c r="C200" s="89" t="s">
        <v>117</v>
      </c>
      <c r="D200" s="3">
        <v>3</v>
      </c>
      <c r="E200" s="115">
        <v>120</v>
      </c>
      <c r="F200" s="122">
        <f>E200*D200</f>
        <v>360</v>
      </c>
      <c r="G200" s="123">
        <f>F200 + (F200*24%)</f>
        <v>446.4</v>
      </c>
    </row>
    <row r="201" spans="1:7" ht="15" customHeight="1" x14ac:dyDescent="0.25">
      <c r="A201" s="185" t="s">
        <v>20</v>
      </c>
      <c r="B201" s="185"/>
      <c r="C201" s="185"/>
      <c r="D201" s="185"/>
      <c r="E201" s="185"/>
      <c r="F201" s="185"/>
      <c r="G201" s="124">
        <f>SUM(G200)</f>
        <v>446.4</v>
      </c>
    </row>
    <row r="202" spans="1:7" ht="18" x14ac:dyDescent="0.25">
      <c r="A202" s="54" t="s">
        <v>482</v>
      </c>
      <c r="B202" s="190" t="s">
        <v>232</v>
      </c>
      <c r="C202" s="191"/>
      <c r="D202" s="191"/>
      <c r="E202" s="191"/>
      <c r="F202" s="191"/>
      <c r="G202" s="192"/>
    </row>
    <row r="203" spans="1:7" x14ac:dyDescent="0.25">
      <c r="A203" s="193" t="s">
        <v>320</v>
      </c>
      <c r="B203" s="194"/>
      <c r="C203" s="194"/>
      <c r="D203" s="194"/>
      <c r="E203" s="194"/>
      <c r="F203" s="194"/>
      <c r="G203" s="195"/>
    </row>
    <row r="204" spans="1:7" ht="33" x14ac:dyDescent="0.25">
      <c r="A204" s="158"/>
      <c r="B204" s="56" t="s">
        <v>483</v>
      </c>
      <c r="C204" s="89" t="s">
        <v>189</v>
      </c>
      <c r="D204" s="3">
        <v>1</v>
      </c>
      <c r="E204" s="115">
        <v>12000</v>
      </c>
      <c r="F204" s="122">
        <f t="shared" ref="F204" si="47">E204*D204</f>
        <v>12000</v>
      </c>
      <c r="G204" s="123">
        <f t="shared" ref="G204" si="48">F204 + (F204*24%)</f>
        <v>14880</v>
      </c>
    </row>
    <row r="205" spans="1:7" ht="15" customHeight="1" x14ac:dyDescent="0.25">
      <c r="A205" s="185" t="s">
        <v>20</v>
      </c>
      <c r="B205" s="185"/>
      <c r="C205" s="185"/>
      <c r="D205" s="185"/>
      <c r="E205" s="185"/>
      <c r="F205" s="185"/>
      <c r="G205" s="124">
        <f>SUM(G204)</f>
        <v>14880</v>
      </c>
    </row>
    <row r="206" spans="1:7" ht="18" x14ac:dyDescent="0.25">
      <c r="A206" s="54" t="s">
        <v>484</v>
      </c>
      <c r="B206" s="190" t="s">
        <v>233</v>
      </c>
      <c r="C206" s="191"/>
      <c r="D206" s="191"/>
      <c r="E206" s="191"/>
      <c r="F206" s="191"/>
      <c r="G206" s="192"/>
    </row>
    <row r="207" spans="1:7" x14ac:dyDescent="0.25">
      <c r="A207" s="193" t="s">
        <v>320</v>
      </c>
      <c r="B207" s="194"/>
      <c r="C207" s="194"/>
      <c r="D207" s="194"/>
      <c r="E207" s="194"/>
      <c r="F207" s="194"/>
      <c r="G207" s="195"/>
    </row>
    <row r="208" spans="1:7" ht="16.5" x14ac:dyDescent="0.25">
      <c r="A208" s="158"/>
      <c r="B208" s="56" t="s">
        <v>485</v>
      </c>
      <c r="C208" s="89" t="s">
        <v>117</v>
      </c>
      <c r="D208" s="3">
        <v>1</v>
      </c>
      <c r="E208" s="115">
        <v>5570.2</v>
      </c>
      <c r="F208" s="122">
        <f t="shared" ref="F208" si="49">E208*D208</f>
        <v>5570.2</v>
      </c>
      <c r="G208" s="123">
        <f t="shared" ref="G208" si="50">F208 + (F208*24%)</f>
        <v>6907.0479999999998</v>
      </c>
    </row>
    <row r="209" spans="1:7" ht="15" customHeight="1" x14ac:dyDescent="0.25">
      <c r="A209" s="185" t="s">
        <v>20</v>
      </c>
      <c r="B209" s="185"/>
      <c r="C209" s="185"/>
      <c r="D209" s="185"/>
      <c r="E209" s="185"/>
      <c r="F209" s="185"/>
      <c r="G209" s="124">
        <f>SUM(G208)</f>
        <v>6907.0479999999998</v>
      </c>
    </row>
    <row r="210" spans="1:7" ht="15" customHeight="1" x14ac:dyDescent="0.25">
      <c r="A210" s="166" t="s">
        <v>486</v>
      </c>
      <c r="B210" s="166"/>
      <c r="C210" s="166"/>
      <c r="D210" s="166"/>
      <c r="E210" s="166"/>
      <c r="F210" s="166" t="s">
        <v>206</v>
      </c>
      <c r="G210" s="125">
        <f>SUM(G209,G205,G201,G197,G187,G156,G150,G146,G141,G137,G128,G124,G116,G108,G101,G93,G73,G43)</f>
        <v>510420.0344</v>
      </c>
    </row>
  </sheetData>
  <mergeCells count="69">
    <mergeCell ref="B206:G206"/>
    <mergeCell ref="A143:G143"/>
    <mergeCell ref="A148:G148"/>
    <mergeCell ref="A152:G152"/>
    <mergeCell ref="B142:G142"/>
    <mergeCell ref="A146:F146"/>
    <mergeCell ref="B147:G147"/>
    <mergeCell ref="A150:F150"/>
    <mergeCell ref="B151:G151"/>
    <mergeCell ref="A95:G95"/>
    <mergeCell ref="A103:G103"/>
    <mergeCell ref="A110:G110"/>
    <mergeCell ref="A118:G118"/>
    <mergeCell ref="A126:G126"/>
    <mergeCell ref="A101:F101"/>
    <mergeCell ref="B102:G102"/>
    <mergeCell ref="A108:F108"/>
    <mergeCell ref="B109:G109"/>
    <mergeCell ref="A116:F116"/>
    <mergeCell ref="B117:G117"/>
    <mergeCell ref="A124:F124"/>
    <mergeCell ref="B125:G125"/>
    <mergeCell ref="A4:G4"/>
    <mergeCell ref="A8:G8"/>
    <mergeCell ref="B10:G10"/>
    <mergeCell ref="A11:A19"/>
    <mergeCell ref="B11:G11"/>
    <mergeCell ref="B16:G16"/>
    <mergeCell ref="B18:G18"/>
    <mergeCell ref="A20:A24"/>
    <mergeCell ref="B20:G20"/>
    <mergeCell ref="A26:A29"/>
    <mergeCell ref="B26:G26"/>
    <mergeCell ref="A30:A33"/>
    <mergeCell ref="B30:G30"/>
    <mergeCell ref="A43:F43"/>
    <mergeCell ref="B44:G44"/>
    <mergeCell ref="A34:A37"/>
    <mergeCell ref="B34:G34"/>
    <mergeCell ref="A39:A40"/>
    <mergeCell ref="A45:G45"/>
    <mergeCell ref="A73:F73"/>
    <mergeCell ref="B74:G74"/>
    <mergeCell ref="A93:F93"/>
    <mergeCell ref="B94:G94"/>
    <mergeCell ref="A75:G75"/>
    <mergeCell ref="A128:F128"/>
    <mergeCell ref="B129:G129"/>
    <mergeCell ref="A137:F137"/>
    <mergeCell ref="B138:G138"/>
    <mergeCell ref="A141:F141"/>
    <mergeCell ref="A130:G130"/>
    <mergeCell ref="A139:G139"/>
    <mergeCell ref="A209:F209"/>
    <mergeCell ref="A210:F210"/>
    <mergeCell ref="A156:F156"/>
    <mergeCell ref="B157:G157"/>
    <mergeCell ref="A187:F187"/>
    <mergeCell ref="B188:G188"/>
    <mergeCell ref="A197:F197"/>
    <mergeCell ref="A158:G158"/>
    <mergeCell ref="A189:G189"/>
    <mergeCell ref="A199:G199"/>
    <mergeCell ref="A203:G203"/>
    <mergeCell ref="A207:G207"/>
    <mergeCell ref="B198:G198"/>
    <mergeCell ref="A201:F201"/>
    <mergeCell ref="B202:G202"/>
    <mergeCell ref="A205:F205"/>
  </mergeCells>
  <pageMargins left="0.70866141732283472" right="0.70866141732283472" top="0.74803149606299213" bottom="0.74803149606299213" header="0.31496062992125984" footer="0.31496062992125984"/>
  <pageSetup paperSize="9" scale="58" fitToHeight="0"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7B36-B68F-C242-8F27-333517A019CC}">
  <sheetPr codeName="Φύλλο9">
    <pageSetUpPr fitToPage="1"/>
  </sheetPr>
  <dimension ref="A1:I52"/>
  <sheetViews>
    <sheetView tabSelected="1" topLeftCell="A52" zoomScaleNormal="100" workbookViewId="0">
      <selection activeCell="B10" sqref="B10"/>
    </sheetView>
  </sheetViews>
  <sheetFormatPr defaultColWidth="11" defaultRowHeight="15" x14ac:dyDescent="0.25"/>
  <cols>
    <col min="1" max="1" width="12.875" style="27" customWidth="1"/>
    <col min="2" max="2" width="117.375" style="26" bestFit="1" customWidth="1"/>
    <col min="3" max="3" width="12.875" style="26" customWidth="1"/>
    <col min="4" max="4" width="12.875" style="28" customWidth="1"/>
    <col min="5" max="5" width="12.875" style="29" customWidth="1"/>
    <col min="6" max="6" width="16" style="29" customWidth="1"/>
    <col min="7" max="7" width="21.5" style="30" bestFit="1" customWidth="1"/>
    <col min="8" max="8" width="2.875" style="26" customWidth="1"/>
    <col min="9" max="9" width="20.875" style="64" customWidth="1"/>
    <col min="10" max="16384" width="11" style="26"/>
  </cols>
  <sheetData>
    <row r="1" spans="1:9" s="33" customFormat="1" ht="16.5" x14ac:dyDescent="0.25">
      <c r="A1" s="31" t="s">
        <v>0</v>
      </c>
      <c r="B1" s="32"/>
      <c r="D1" s="34"/>
      <c r="E1" s="35"/>
      <c r="F1" s="35"/>
      <c r="G1" s="36"/>
      <c r="I1" s="59"/>
    </row>
    <row r="2" spans="1:9" s="33" customFormat="1" ht="16.5" x14ac:dyDescent="0.25">
      <c r="A2" s="14" t="s">
        <v>1</v>
      </c>
      <c r="B2" s="37"/>
      <c r="C2" s="38"/>
      <c r="D2" s="39"/>
      <c r="E2" s="40"/>
      <c r="F2" s="40"/>
      <c r="G2" s="103" t="s">
        <v>244</v>
      </c>
      <c r="I2" s="59"/>
    </row>
    <row r="3" spans="1:9" s="2" customFormat="1" ht="16.5" x14ac:dyDescent="0.25">
      <c r="A3" s="15"/>
      <c r="B3" s="16"/>
      <c r="D3" s="17"/>
      <c r="E3" s="18"/>
      <c r="F3" s="19"/>
      <c r="G3" s="19"/>
      <c r="I3" s="58"/>
    </row>
    <row r="4" spans="1:9" s="2" customFormat="1" ht="16.5" x14ac:dyDescent="0.25">
      <c r="A4" s="199" t="s">
        <v>2</v>
      </c>
      <c r="B4" s="199"/>
      <c r="C4" s="199"/>
      <c r="D4" s="199"/>
      <c r="E4" s="199"/>
      <c r="F4" s="199"/>
      <c r="G4" s="199"/>
      <c r="I4" s="58"/>
    </row>
    <row r="5" spans="1:9" s="42" customFormat="1" ht="18.75" x14ac:dyDescent="0.3">
      <c r="A5" s="68" t="str">
        <f>'ΣΥΓΚΕΝΤΡΩΤΙΚΟ ΟΛΑ ΤΑ ΕΙΔΗ'!A430</f>
        <v>ΤΜΗΜΑ 8: "ΛΟΙΠΟΣ ΕΞΟΠΛΙΣΜΟΣ"</v>
      </c>
      <c r="D5" s="69"/>
      <c r="E5" s="70"/>
      <c r="F5" s="70"/>
      <c r="G5" s="71"/>
      <c r="I5" s="67"/>
    </row>
    <row r="6" spans="1:9" s="2" customFormat="1" ht="16.5" x14ac:dyDescent="0.25">
      <c r="A6" s="20"/>
      <c r="B6" s="21"/>
      <c r="C6" s="20"/>
      <c r="D6" s="22"/>
      <c r="E6" s="23"/>
      <c r="F6" s="23"/>
      <c r="G6" s="23"/>
      <c r="I6" s="58"/>
    </row>
    <row r="7" spans="1:9" s="43" customFormat="1" ht="39" x14ac:dyDescent="0.25">
      <c r="A7" s="44" t="s">
        <v>4</v>
      </c>
      <c r="B7" s="44" t="s">
        <v>5</v>
      </c>
      <c r="C7" s="44" t="s">
        <v>6</v>
      </c>
      <c r="D7" s="45" t="s">
        <v>7</v>
      </c>
      <c r="E7" s="46" t="s">
        <v>8</v>
      </c>
      <c r="F7" s="46" t="s">
        <v>9</v>
      </c>
      <c r="G7" s="47" t="s">
        <v>10</v>
      </c>
      <c r="I7" s="61"/>
    </row>
    <row r="8" spans="1:9" s="1" customFormat="1" ht="18" x14ac:dyDescent="0.25">
      <c r="A8" s="167" t="s">
        <v>3</v>
      </c>
      <c r="B8" s="168"/>
      <c r="C8" s="168"/>
      <c r="D8" s="168"/>
      <c r="E8" s="168"/>
      <c r="F8" s="168"/>
      <c r="G8" s="169"/>
      <c r="I8" s="60"/>
    </row>
    <row r="9" spans="1:9" s="2" customFormat="1" ht="63.75" x14ac:dyDescent="0.25">
      <c r="A9" s="88" t="s">
        <v>488</v>
      </c>
      <c r="B9" s="13" t="s">
        <v>183</v>
      </c>
      <c r="C9" s="89" t="s">
        <v>12</v>
      </c>
      <c r="D9" s="6">
        <v>5</v>
      </c>
      <c r="E9" s="115">
        <v>510</v>
      </c>
      <c r="F9" s="116">
        <f>E9*D9</f>
        <v>2550</v>
      </c>
      <c r="G9" s="117">
        <f>F9*1.24</f>
        <v>3162</v>
      </c>
      <c r="I9" s="58"/>
    </row>
    <row r="10" spans="1:9" s="55" customFormat="1" ht="96.75" x14ac:dyDescent="0.25">
      <c r="A10" s="88" t="s">
        <v>489</v>
      </c>
      <c r="B10" s="25" t="s">
        <v>490</v>
      </c>
      <c r="C10" s="89" t="s">
        <v>12</v>
      </c>
      <c r="D10" s="3">
        <v>23</v>
      </c>
      <c r="E10" s="115">
        <v>145</v>
      </c>
      <c r="F10" s="116">
        <f>E10*D10</f>
        <v>3335</v>
      </c>
      <c r="G10" s="117">
        <f t="shared" ref="G10:G15" si="0">F10*1.24</f>
        <v>4135.3999999999996</v>
      </c>
      <c r="I10" s="62"/>
    </row>
    <row r="11" spans="1:9" s="2" customFormat="1" ht="63.75" x14ac:dyDescent="0.25">
      <c r="A11" s="88" t="s">
        <v>491</v>
      </c>
      <c r="B11" s="13" t="s">
        <v>184</v>
      </c>
      <c r="C11" s="94" t="s">
        <v>12</v>
      </c>
      <c r="D11" s="3">
        <v>16</v>
      </c>
      <c r="E11" s="115">
        <v>210</v>
      </c>
      <c r="F11" s="122">
        <f>E11*D11</f>
        <v>3360</v>
      </c>
      <c r="G11" s="117">
        <f t="shared" si="0"/>
        <v>4166.3999999999996</v>
      </c>
      <c r="I11" s="58"/>
    </row>
    <row r="12" spans="1:9" s="2" customFormat="1" ht="63.75" x14ac:dyDescent="0.25">
      <c r="A12" s="88" t="s">
        <v>492</v>
      </c>
      <c r="B12" s="25" t="s">
        <v>493</v>
      </c>
      <c r="C12" s="89" t="s">
        <v>12</v>
      </c>
      <c r="D12" s="3">
        <v>6</v>
      </c>
      <c r="E12" s="115">
        <v>465</v>
      </c>
      <c r="F12" s="122">
        <f>E12*D12</f>
        <v>2790</v>
      </c>
      <c r="G12" s="117">
        <f t="shared" si="0"/>
        <v>3459.6</v>
      </c>
      <c r="I12" s="58"/>
    </row>
    <row r="13" spans="1:9" s="2" customFormat="1" ht="80.25" x14ac:dyDescent="0.25">
      <c r="A13" s="88" t="s">
        <v>494</v>
      </c>
      <c r="B13" s="25" t="s">
        <v>495</v>
      </c>
      <c r="C13" s="89" t="s">
        <v>12</v>
      </c>
      <c r="D13" s="3">
        <v>30</v>
      </c>
      <c r="E13" s="115">
        <v>310</v>
      </c>
      <c r="F13" s="116">
        <f t="shared" ref="F13:F15" si="1">E13*D13</f>
        <v>9300</v>
      </c>
      <c r="G13" s="117">
        <f t="shared" si="0"/>
        <v>11532</v>
      </c>
      <c r="I13" s="58"/>
    </row>
    <row r="14" spans="1:9" s="2" customFormat="1" ht="63.75" x14ac:dyDescent="0.25">
      <c r="A14" s="88" t="s">
        <v>496</v>
      </c>
      <c r="B14" s="13" t="s">
        <v>185</v>
      </c>
      <c r="C14" s="89" t="s">
        <v>12</v>
      </c>
      <c r="D14" s="3">
        <v>4</v>
      </c>
      <c r="E14" s="115">
        <v>445</v>
      </c>
      <c r="F14" s="122">
        <f t="shared" si="1"/>
        <v>1780</v>
      </c>
      <c r="G14" s="117">
        <f t="shared" si="0"/>
        <v>2207.1999999999998</v>
      </c>
      <c r="I14" s="58"/>
    </row>
    <row r="15" spans="1:9" s="2" customFormat="1" ht="96.75" x14ac:dyDescent="0.25">
      <c r="A15" s="88" t="s">
        <v>497</v>
      </c>
      <c r="B15" s="25" t="s">
        <v>498</v>
      </c>
      <c r="C15" s="89" t="s">
        <v>12</v>
      </c>
      <c r="D15" s="3">
        <v>2</v>
      </c>
      <c r="E15" s="115">
        <v>1310</v>
      </c>
      <c r="F15" s="122">
        <f t="shared" si="1"/>
        <v>2620</v>
      </c>
      <c r="G15" s="117">
        <f t="shared" si="0"/>
        <v>3248.8</v>
      </c>
      <c r="I15" s="58"/>
    </row>
    <row r="16" spans="1:9" s="2" customFormat="1" ht="16.5" x14ac:dyDescent="0.25">
      <c r="A16" s="186" t="s">
        <v>499</v>
      </c>
      <c r="B16" s="189" t="s">
        <v>500</v>
      </c>
      <c r="C16" s="189"/>
      <c r="D16" s="189"/>
      <c r="E16" s="189"/>
      <c r="F16" s="189"/>
      <c r="G16" s="189"/>
      <c r="I16" s="58"/>
    </row>
    <row r="17" spans="1:9" s="2" customFormat="1" ht="39.75" customHeight="1" x14ac:dyDescent="0.25">
      <c r="A17" s="187"/>
      <c r="B17" s="189"/>
      <c r="C17" s="189"/>
      <c r="D17" s="189"/>
      <c r="E17" s="189"/>
      <c r="F17" s="189"/>
      <c r="G17" s="189"/>
      <c r="I17" s="58"/>
    </row>
    <row r="18" spans="1:9" s="2" customFormat="1" ht="16.5" x14ac:dyDescent="0.25">
      <c r="A18" s="187"/>
      <c r="B18" s="12" t="s">
        <v>501</v>
      </c>
      <c r="C18" s="89" t="s">
        <v>12</v>
      </c>
      <c r="D18" s="3">
        <v>2</v>
      </c>
      <c r="E18" s="115">
        <v>445</v>
      </c>
      <c r="F18" s="122">
        <f t="shared" ref="F18:F21" si="2">E18*D18</f>
        <v>890</v>
      </c>
      <c r="G18" s="123">
        <f t="shared" ref="G18:G29" si="3">F18*1.24</f>
        <v>1103.5999999999999</v>
      </c>
      <c r="I18" s="58"/>
    </row>
    <row r="19" spans="1:9" s="2" customFormat="1" ht="16.5" x14ac:dyDescent="0.25">
      <c r="A19" s="86"/>
      <c r="B19" s="139" t="s">
        <v>502</v>
      </c>
      <c r="C19" s="89" t="s">
        <v>12</v>
      </c>
      <c r="D19" s="3">
        <v>2</v>
      </c>
      <c r="E19" s="115">
        <v>580</v>
      </c>
      <c r="F19" s="122">
        <f t="shared" si="2"/>
        <v>1160</v>
      </c>
      <c r="G19" s="123">
        <f t="shared" si="3"/>
        <v>1438.4</v>
      </c>
      <c r="I19" s="58"/>
    </row>
    <row r="20" spans="1:9" s="2" customFormat="1" ht="16.5" x14ac:dyDescent="0.25">
      <c r="A20" s="86"/>
      <c r="B20" s="139" t="s">
        <v>503</v>
      </c>
      <c r="C20" s="89" t="s">
        <v>12</v>
      </c>
      <c r="D20" s="3">
        <v>3</v>
      </c>
      <c r="E20" s="115">
        <v>670</v>
      </c>
      <c r="F20" s="122">
        <f t="shared" si="2"/>
        <v>2010</v>
      </c>
      <c r="G20" s="123">
        <f t="shared" si="3"/>
        <v>2492.4</v>
      </c>
      <c r="I20" s="58"/>
    </row>
    <row r="21" spans="1:9" s="2" customFormat="1" ht="80.25" x14ac:dyDescent="0.25">
      <c r="A21" s="88" t="s">
        <v>504</v>
      </c>
      <c r="B21" s="25" t="s">
        <v>505</v>
      </c>
      <c r="C21" s="89" t="s">
        <v>12</v>
      </c>
      <c r="D21" s="7">
        <v>12</v>
      </c>
      <c r="E21" s="115">
        <v>140</v>
      </c>
      <c r="F21" s="122">
        <f t="shared" si="2"/>
        <v>1680</v>
      </c>
      <c r="G21" s="123">
        <f t="shared" si="3"/>
        <v>2083.1999999999998</v>
      </c>
      <c r="I21" s="58"/>
    </row>
    <row r="22" spans="1:9" s="2" customFormat="1" ht="80.25" x14ac:dyDescent="0.25">
      <c r="A22" s="88" t="s">
        <v>506</v>
      </c>
      <c r="B22" s="13" t="s">
        <v>186</v>
      </c>
      <c r="C22" s="89" t="s">
        <v>12</v>
      </c>
      <c r="D22" s="3">
        <v>2</v>
      </c>
      <c r="E22" s="119">
        <v>355</v>
      </c>
      <c r="F22" s="116">
        <f>E22*D22</f>
        <v>710</v>
      </c>
      <c r="G22" s="117">
        <f t="shared" si="3"/>
        <v>880.4</v>
      </c>
      <c r="I22" s="58"/>
    </row>
    <row r="23" spans="1:9" s="2" customFormat="1" ht="80.25" x14ac:dyDescent="0.25">
      <c r="A23" s="88" t="s">
        <v>507</v>
      </c>
      <c r="B23" s="13" t="s">
        <v>187</v>
      </c>
      <c r="C23" s="89" t="s">
        <v>12</v>
      </c>
      <c r="D23" s="7">
        <v>1</v>
      </c>
      <c r="E23" s="119">
        <v>355</v>
      </c>
      <c r="F23" s="116">
        <f>E23*D23</f>
        <v>355</v>
      </c>
      <c r="G23" s="117">
        <f t="shared" si="3"/>
        <v>440.2</v>
      </c>
      <c r="I23" s="58"/>
    </row>
    <row r="24" spans="1:9" s="2" customFormat="1" ht="96.75" x14ac:dyDescent="0.25">
      <c r="A24" s="88" t="s">
        <v>508</v>
      </c>
      <c r="B24" s="13" t="s">
        <v>188</v>
      </c>
      <c r="C24" s="89" t="s">
        <v>12</v>
      </c>
      <c r="D24" s="7">
        <v>12</v>
      </c>
      <c r="E24" s="119">
        <v>210</v>
      </c>
      <c r="F24" s="116">
        <f>E24*D24</f>
        <v>2520</v>
      </c>
      <c r="G24" s="117">
        <f t="shared" si="3"/>
        <v>3124.8</v>
      </c>
      <c r="I24" s="58"/>
    </row>
    <row r="25" spans="1:9" s="2" customFormat="1" ht="18" x14ac:dyDescent="0.25">
      <c r="A25" s="167" t="s">
        <v>125</v>
      </c>
      <c r="B25" s="168"/>
      <c r="C25" s="168"/>
      <c r="D25" s="168"/>
      <c r="E25" s="168"/>
      <c r="F25" s="168"/>
      <c r="G25" s="169"/>
      <c r="I25" s="58"/>
    </row>
    <row r="26" spans="1:9" s="2" customFormat="1" ht="99" x14ac:dyDescent="0.25">
      <c r="A26" s="88" t="s">
        <v>509</v>
      </c>
      <c r="B26" s="25" t="s">
        <v>510</v>
      </c>
      <c r="C26" s="89" t="s">
        <v>12</v>
      </c>
      <c r="D26" s="3">
        <v>28</v>
      </c>
      <c r="E26" s="115">
        <v>145</v>
      </c>
      <c r="F26" s="116">
        <f>E26*D26</f>
        <v>4060</v>
      </c>
      <c r="G26" s="117">
        <f t="shared" si="3"/>
        <v>5034.3999999999996</v>
      </c>
      <c r="I26" s="58"/>
    </row>
    <row r="27" spans="1:9" ht="63.75" x14ac:dyDescent="0.25">
      <c r="A27" s="88" t="s">
        <v>511</v>
      </c>
      <c r="B27" s="13" t="s">
        <v>512</v>
      </c>
      <c r="C27" s="94" t="s">
        <v>12</v>
      </c>
      <c r="D27" s="3">
        <v>15</v>
      </c>
      <c r="E27" s="115">
        <v>210</v>
      </c>
      <c r="F27" s="122">
        <f>E27*D27</f>
        <v>3150</v>
      </c>
      <c r="G27" s="123">
        <f t="shared" si="3"/>
        <v>3906</v>
      </c>
    </row>
    <row r="28" spans="1:9" ht="63.75" x14ac:dyDescent="0.25">
      <c r="A28" s="88" t="s">
        <v>513</v>
      </c>
      <c r="B28" s="13" t="s">
        <v>514</v>
      </c>
      <c r="C28" s="89" t="s">
        <v>12</v>
      </c>
      <c r="D28" s="3">
        <v>4</v>
      </c>
      <c r="E28" s="115">
        <v>445</v>
      </c>
      <c r="F28" s="122">
        <f t="shared" ref="F28:F29" si="4">E28*D28</f>
        <v>1780</v>
      </c>
      <c r="G28" s="123">
        <f t="shared" si="3"/>
        <v>2207.1999999999998</v>
      </c>
    </row>
    <row r="29" spans="1:9" s="2" customFormat="1" ht="96.75" x14ac:dyDescent="0.25">
      <c r="A29" s="88" t="s">
        <v>515</v>
      </c>
      <c r="B29" s="25" t="s">
        <v>516</v>
      </c>
      <c r="C29" s="89" t="s">
        <v>12</v>
      </c>
      <c r="D29" s="3">
        <v>2</v>
      </c>
      <c r="E29" s="115">
        <v>1310</v>
      </c>
      <c r="F29" s="122">
        <f t="shared" si="4"/>
        <v>2620</v>
      </c>
      <c r="G29" s="123">
        <f t="shared" si="3"/>
        <v>3248.8</v>
      </c>
      <c r="I29" s="58"/>
    </row>
    <row r="30" spans="1:9" x14ac:dyDescent="0.25">
      <c r="A30" s="186" t="s">
        <v>517</v>
      </c>
      <c r="B30" s="189" t="s">
        <v>518</v>
      </c>
      <c r="C30" s="189"/>
      <c r="D30" s="189"/>
      <c r="E30" s="189"/>
      <c r="F30" s="189"/>
      <c r="G30" s="189"/>
    </row>
    <row r="31" spans="1:9" x14ac:dyDescent="0.25">
      <c r="A31" s="187"/>
      <c r="B31" s="189"/>
      <c r="C31" s="189"/>
      <c r="D31" s="189"/>
      <c r="E31" s="189"/>
      <c r="F31" s="189"/>
      <c r="G31" s="189"/>
    </row>
    <row r="32" spans="1:9" ht="16.5" x14ac:dyDescent="0.25">
      <c r="A32" s="187"/>
      <c r="B32" s="12" t="s">
        <v>519</v>
      </c>
      <c r="C32" s="89" t="s">
        <v>12</v>
      </c>
      <c r="D32" s="3">
        <v>1</v>
      </c>
      <c r="E32" s="115">
        <v>445</v>
      </c>
      <c r="F32" s="122">
        <f t="shared" ref="F32:F35" si="5">E32*D32</f>
        <v>445</v>
      </c>
      <c r="G32" s="123">
        <f t="shared" ref="G32:G36" si="6">F32*1.24</f>
        <v>551.79999999999995</v>
      </c>
    </row>
    <row r="33" spans="1:7" ht="16.5" x14ac:dyDescent="0.25">
      <c r="A33" s="188"/>
      <c r="B33" s="139" t="s">
        <v>520</v>
      </c>
      <c r="C33" s="89" t="s">
        <v>12</v>
      </c>
      <c r="D33" s="3">
        <v>9</v>
      </c>
      <c r="E33" s="115">
        <v>380</v>
      </c>
      <c r="F33" s="122">
        <f t="shared" si="5"/>
        <v>3420</v>
      </c>
      <c r="G33" s="123">
        <f t="shared" si="6"/>
        <v>4240.8</v>
      </c>
    </row>
    <row r="34" spans="1:7" ht="16.5" x14ac:dyDescent="0.25">
      <c r="A34" s="86"/>
      <c r="B34" s="139" t="s">
        <v>521</v>
      </c>
      <c r="C34" s="89" t="s">
        <v>12</v>
      </c>
      <c r="D34" s="3">
        <v>3</v>
      </c>
      <c r="E34" s="115">
        <v>580</v>
      </c>
      <c r="F34" s="122">
        <f t="shared" si="5"/>
        <v>1740</v>
      </c>
      <c r="G34" s="123">
        <f t="shared" si="6"/>
        <v>2157.6</v>
      </c>
    </row>
    <row r="35" spans="1:7" ht="80.25" x14ac:dyDescent="0.25">
      <c r="A35" s="88" t="s">
        <v>522</v>
      </c>
      <c r="B35" s="25" t="s">
        <v>523</v>
      </c>
      <c r="C35" s="89" t="s">
        <v>12</v>
      </c>
      <c r="D35" s="7">
        <v>12</v>
      </c>
      <c r="E35" s="115">
        <v>140</v>
      </c>
      <c r="F35" s="122">
        <f t="shared" si="5"/>
        <v>1680</v>
      </c>
      <c r="G35" s="123">
        <f t="shared" si="6"/>
        <v>2083.1999999999998</v>
      </c>
    </row>
    <row r="36" spans="1:7" ht="96.75" x14ac:dyDescent="0.25">
      <c r="A36" s="88" t="s">
        <v>524</v>
      </c>
      <c r="B36" s="13" t="s">
        <v>525</v>
      </c>
      <c r="C36" s="89" t="s">
        <v>12</v>
      </c>
      <c r="D36" s="7">
        <v>8</v>
      </c>
      <c r="E36" s="119">
        <v>210</v>
      </c>
      <c r="F36" s="116">
        <f>E36*D36</f>
        <v>1680</v>
      </c>
      <c r="G36" s="117">
        <f t="shared" si="6"/>
        <v>2083.1999999999998</v>
      </c>
    </row>
    <row r="37" spans="1:7" x14ac:dyDescent="0.25">
      <c r="A37" s="185" t="s">
        <v>20</v>
      </c>
      <c r="B37" s="185"/>
      <c r="C37" s="185"/>
      <c r="D37" s="185"/>
      <c r="E37" s="185"/>
      <c r="F37" s="185"/>
      <c r="G37" s="124">
        <f>SUM(G32:G36,G26:G29,G18:G24,G9:G15)</f>
        <v>68987.400000000009</v>
      </c>
    </row>
    <row r="38" spans="1:7" ht="18" x14ac:dyDescent="0.25">
      <c r="A38" s="167" t="s">
        <v>170</v>
      </c>
      <c r="B38" s="168"/>
      <c r="C38" s="168"/>
      <c r="D38" s="168"/>
      <c r="E38" s="168"/>
      <c r="F38" s="168"/>
      <c r="G38" s="169"/>
    </row>
    <row r="39" spans="1:7" x14ac:dyDescent="0.25">
      <c r="A39" s="52"/>
      <c r="B39" s="49" t="s">
        <v>57</v>
      </c>
      <c r="C39" s="93"/>
      <c r="D39" s="93"/>
      <c r="E39" s="93"/>
      <c r="F39" s="93"/>
      <c r="G39" s="93"/>
    </row>
    <row r="40" spans="1:7" ht="80.25" x14ac:dyDescent="0.25">
      <c r="A40" s="88" t="s">
        <v>526</v>
      </c>
      <c r="B40" s="25" t="s">
        <v>523</v>
      </c>
      <c r="C40" s="89" t="s">
        <v>12</v>
      </c>
      <c r="D40" s="7">
        <v>12</v>
      </c>
      <c r="E40" s="115">
        <v>140</v>
      </c>
      <c r="F40" s="122">
        <f t="shared" ref="F40" si="7">E40*D40</f>
        <v>1680</v>
      </c>
      <c r="G40" s="123">
        <f t="shared" ref="G40:G44" si="8">F40*1.24</f>
        <v>2083.1999999999998</v>
      </c>
    </row>
    <row r="41" spans="1:7" ht="280.5" x14ac:dyDescent="0.25">
      <c r="A41" s="50" t="s">
        <v>527</v>
      </c>
      <c r="B41" s="25" t="s">
        <v>528</v>
      </c>
      <c r="C41" s="89" t="s">
        <v>189</v>
      </c>
      <c r="D41" s="3">
        <v>1</v>
      </c>
      <c r="E41" s="119">
        <v>95890</v>
      </c>
      <c r="F41" s="116">
        <f>E41*D41</f>
        <v>95890</v>
      </c>
      <c r="G41" s="117">
        <f t="shared" si="8"/>
        <v>118903.6</v>
      </c>
    </row>
    <row r="42" spans="1:7" ht="276" customHeight="1" x14ac:dyDescent="0.25">
      <c r="A42" s="90" t="s">
        <v>529</v>
      </c>
      <c r="B42" s="140" t="s">
        <v>588</v>
      </c>
      <c r="C42" s="170" t="s">
        <v>189</v>
      </c>
      <c r="D42" s="173">
        <v>1</v>
      </c>
      <c r="E42" s="176">
        <v>36000</v>
      </c>
      <c r="F42" s="213">
        <f t="shared" ref="F42" si="9">E42*D42</f>
        <v>36000</v>
      </c>
      <c r="G42" s="216">
        <f t="shared" si="8"/>
        <v>44640</v>
      </c>
    </row>
    <row r="43" spans="1:7" ht="264" x14ac:dyDescent="0.25">
      <c r="A43" s="91" t="s">
        <v>530</v>
      </c>
      <c r="B43" s="145" t="s">
        <v>589</v>
      </c>
      <c r="C43" s="171"/>
      <c r="D43" s="174"/>
      <c r="E43" s="177"/>
      <c r="F43" s="214"/>
      <c r="G43" s="217">
        <f t="shared" si="8"/>
        <v>0</v>
      </c>
    </row>
    <row r="44" spans="1:7" ht="330" x14ac:dyDescent="0.25">
      <c r="A44" s="92"/>
      <c r="B44" s="57" t="s">
        <v>531</v>
      </c>
      <c r="C44" s="172"/>
      <c r="D44" s="175"/>
      <c r="E44" s="178"/>
      <c r="F44" s="215"/>
      <c r="G44" s="218">
        <f t="shared" si="8"/>
        <v>0</v>
      </c>
    </row>
    <row r="45" spans="1:7" x14ac:dyDescent="0.25">
      <c r="A45" s="185" t="s">
        <v>20</v>
      </c>
      <c r="B45" s="185"/>
      <c r="C45" s="185"/>
      <c r="D45" s="185"/>
      <c r="E45" s="185"/>
      <c r="F45" s="185"/>
      <c r="G45" s="124">
        <f>SUM(G40:G44)</f>
        <v>165626.79999999999</v>
      </c>
    </row>
    <row r="46" spans="1:7" ht="18" x14ac:dyDescent="0.25">
      <c r="A46" s="167" t="s">
        <v>171</v>
      </c>
      <c r="B46" s="168"/>
      <c r="C46" s="168"/>
      <c r="D46" s="168"/>
      <c r="E46" s="168"/>
      <c r="F46" s="168"/>
      <c r="G46" s="169"/>
    </row>
    <row r="47" spans="1:7" ht="165" x14ac:dyDescent="0.25">
      <c r="A47" s="88" t="s">
        <v>532</v>
      </c>
      <c r="B47" s="25" t="s">
        <v>533</v>
      </c>
      <c r="C47" s="89" t="s">
        <v>534</v>
      </c>
      <c r="D47" s="3">
        <v>1</v>
      </c>
      <c r="E47" s="119">
        <v>34000</v>
      </c>
      <c r="F47" s="122">
        <f t="shared" ref="F47:F49" si="10">E47*D47</f>
        <v>34000</v>
      </c>
      <c r="G47" s="123">
        <f t="shared" ref="G47:G49" si="11">F47*1.24</f>
        <v>42160</v>
      </c>
    </row>
    <row r="48" spans="1:7" ht="181.5" x14ac:dyDescent="0.25">
      <c r="A48" s="88" t="s">
        <v>535</v>
      </c>
      <c r="B48" s="25" t="s">
        <v>536</v>
      </c>
      <c r="C48" s="89" t="s">
        <v>534</v>
      </c>
      <c r="D48" s="3">
        <v>2</v>
      </c>
      <c r="E48" s="119">
        <v>33000</v>
      </c>
      <c r="F48" s="122">
        <f t="shared" si="10"/>
        <v>66000</v>
      </c>
      <c r="G48" s="123">
        <f t="shared" si="11"/>
        <v>81840</v>
      </c>
    </row>
    <row r="49" spans="1:7" ht="82.5" x14ac:dyDescent="0.25">
      <c r="A49" s="88" t="s">
        <v>537</v>
      </c>
      <c r="B49" s="25" t="s">
        <v>177</v>
      </c>
      <c r="C49" s="89" t="s">
        <v>534</v>
      </c>
      <c r="D49" s="3">
        <v>1</v>
      </c>
      <c r="E49" s="119">
        <v>11500</v>
      </c>
      <c r="F49" s="116">
        <f t="shared" si="10"/>
        <v>11500</v>
      </c>
      <c r="G49" s="117">
        <f t="shared" si="11"/>
        <v>14260</v>
      </c>
    </row>
    <row r="50" spans="1:7" ht="30.75" x14ac:dyDescent="0.25">
      <c r="A50" s="88" t="s">
        <v>538</v>
      </c>
      <c r="B50" s="25" t="s">
        <v>191</v>
      </c>
      <c r="C50" s="89" t="s">
        <v>534</v>
      </c>
      <c r="D50" s="3">
        <v>19</v>
      </c>
      <c r="E50" s="119">
        <v>1200.06</v>
      </c>
      <c r="F50" s="116">
        <f>E50*D50</f>
        <v>22801.14</v>
      </c>
      <c r="G50" s="117">
        <f>F50 + (F50*24%)</f>
        <v>28273.4136</v>
      </c>
    </row>
    <row r="51" spans="1:7" x14ac:dyDescent="0.25">
      <c r="A51" s="185" t="s">
        <v>20</v>
      </c>
      <c r="B51" s="185"/>
      <c r="C51" s="185"/>
      <c r="D51" s="185"/>
      <c r="E51" s="185"/>
      <c r="F51" s="185"/>
      <c r="G51" s="124">
        <f>SUM(G47:G50)</f>
        <v>166533.4136</v>
      </c>
    </row>
    <row r="52" spans="1:7" x14ac:dyDescent="0.25">
      <c r="A52" s="166" t="s">
        <v>539</v>
      </c>
      <c r="B52" s="166"/>
      <c r="C52" s="166"/>
      <c r="D52" s="166"/>
      <c r="E52" s="166"/>
      <c r="F52" s="166" t="s">
        <v>206</v>
      </c>
      <c r="G52" s="125">
        <f>SUM(G51,G45,G37)</f>
        <v>401147.61360000004</v>
      </c>
    </row>
  </sheetData>
  <mergeCells count="18">
    <mergeCell ref="A4:G4"/>
    <mergeCell ref="A8:G8"/>
    <mergeCell ref="A16:A18"/>
    <mergeCell ref="B16:G17"/>
    <mergeCell ref="A25:G25"/>
    <mergeCell ref="A45:F45"/>
    <mergeCell ref="A46:G46"/>
    <mergeCell ref="A51:F51"/>
    <mergeCell ref="A52:F52"/>
    <mergeCell ref="A30:A33"/>
    <mergeCell ref="B30:G31"/>
    <mergeCell ref="A37:F37"/>
    <mergeCell ref="A38:G38"/>
    <mergeCell ref="C42:C44"/>
    <mergeCell ref="D42:D44"/>
    <mergeCell ref="E42:E44"/>
    <mergeCell ref="F42:F44"/>
    <mergeCell ref="G42:G44"/>
  </mergeCells>
  <hyperlinks>
    <hyperlink ref="B15" r:id="rId1" tooltip="Para-Dome-Softbox-Small" display="https://www.blk.gr/index.php?view=view_products&amp;option=Reflectors_Umbrellas&amp;item=4160432985&amp;lang=el" xr:uid="{C1D2F609-065B-491A-9718-38CE9A7BE746}"/>
  </hyperlinks>
  <pageMargins left="0.70866141732283472" right="0.70866141732283472" top="0.74803149606299213" bottom="0.74803149606299213" header="0.31496062992125984" footer="0.31496062992125984"/>
  <pageSetup paperSize="9" scale="58" fitToHeight="0" orientation="landscape" r:id="rId2"/>
  <headerFooter>
    <oddFooter>&amp;R&amp;P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13</vt:i4>
      </vt:variant>
      <vt:variant>
        <vt:lpstr>Καθορισμένες περιοχές</vt:lpstr>
      </vt:variant>
      <vt:variant>
        <vt:i4>18</vt:i4>
      </vt:variant>
    </vt:vector>
  </HeadingPairs>
  <TitlesOfParts>
    <vt:vector size="31" baseType="lpstr">
      <vt:lpstr>ΣΥΓΚΕΝΤΡΩΤΙΚΟ ΟΛΑ ΤΑ ΕΙΔΗ</vt:lpstr>
      <vt:lpstr>ΤΜΗΜΑ 1</vt:lpstr>
      <vt:lpstr>ΤΜΗΜΑ 2</vt:lpstr>
      <vt:lpstr>ΤΜΗΜΑ 3</vt:lpstr>
      <vt:lpstr>ΤΜΗΜΑ 4</vt:lpstr>
      <vt:lpstr>ΤΜΗΜΑ 5</vt:lpstr>
      <vt:lpstr>ΤΜΗΜΑ 6</vt:lpstr>
      <vt:lpstr>ΤΜΗΜΑ 7</vt:lpstr>
      <vt:lpstr>ΤΜΗΜΑ 8</vt:lpstr>
      <vt:lpstr>ΠΟΣΑ</vt:lpstr>
      <vt:lpstr>Φύλλο1</vt:lpstr>
      <vt:lpstr>lines</vt:lpstr>
      <vt:lpstr>Φύλλο2</vt:lpstr>
      <vt:lpstr>'ΣΥΓΚΕΝΤΡΩΤΙΚΟ ΟΛΑ ΤΑ ΕΙΔΗ'!Print_Area</vt:lpstr>
      <vt:lpstr>'ΤΜΗΜΑ 1'!Print_Area</vt:lpstr>
      <vt:lpstr>'ΤΜΗΜΑ 2'!Print_Area</vt:lpstr>
      <vt:lpstr>'ΤΜΗΜΑ 3'!Print_Area</vt:lpstr>
      <vt:lpstr>'ΤΜΗΜΑ 4'!Print_Area</vt:lpstr>
      <vt:lpstr>'ΤΜΗΜΑ 5'!Print_Area</vt:lpstr>
      <vt:lpstr>'ΤΜΗΜΑ 6'!Print_Area</vt:lpstr>
      <vt:lpstr>'ΤΜΗΜΑ 7'!Print_Area</vt:lpstr>
      <vt:lpstr>'ΤΜΗΜΑ 8'!Print_Area</vt:lpstr>
      <vt:lpstr>'ΣΥΓΚΕΝΤΡΩΤΙΚΟ ΟΛΑ ΤΑ ΕΙΔΗ'!Print_Titles</vt:lpstr>
      <vt:lpstr>'ΤΜΗΜΑ 1'!Print_Titles</vt:lpstr>
      <vt:lpstr>'ΤΜΗΜΑ 2'!Print_Titles</vt:lpstr>
      <vt:lpstr>'ΤΜΗΜΑ 3'!Print_Titles</vt:lpstr>
      <vt:lpstr>'ΤΜΗΜΑ 4'!Print_Titles</vt:lpstr>
      <vt:lpstr>'ΤΜΗΜΑ 5'!Print_Titles</vt:lpstr>
      <vt:lpstr>'ΤΜΗΜΑ 6'!Print_Titles</vt:lpstr>
      <vt:lpstr>'ΤΜΗΜΑ 7'!Print_Titles</vt:lpstr>
      <vt:lpstr>'ΤΜΗΜΑ 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Προδιαγραφή εξοπλισμού</dc:title>
  <dc:subject>Προδιαγραφή εξοπλισμού Τμήματος Εσ. Αρχιτεκτονικής για το νέο κτίριο ΠαΔΑ</dc:subject>
  <dc:creator>Άγγελος Ψιλόπουλος</dc:creator>
  <cp:keywords/>
  <dc:description/>
  <cp:lastModifiedBy>user</cp:lastModifiedBy>
  <cp:revision/>
  <cp:lastPrinted>2025-05-28T07:21:01Z</cp:lastPrinted>
  <dcterms:created xsi:type="dcterms:W3CDTF">2022-01-05T07:56:23Z</dcterms:created>
  <dcterms:modified xsi:type="dcterms:W3CDTF">2025-05-28T07:22:39Z</dcterms:modified>
  <cp:category/>
  <cp:contentStatus/>
</cp:coreProperties>
</file>